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ожение 3" sheetId="1" r:id="rId1"/>
    <sheet name="Продолжение Приложение 3" sheetId="2" r:id="rId2"/>
  </sheets>
  <definedNames>
    <definedName name="_xlnm.Print_Area" localSheetId="0">'Приложение 3'!$A$1:$FU$44</definedName>
    <definedName name="_xlnm.Print_Area" localSheetId="1">'Продолжение Приложение 3'!$A$1:$DA$187</definedName>
  </definedNames>
  <calcPr fullCalcOnLoad="1"/>
</workbook>
</file>

<file path=xl/sharedStrings.xml><?xml version="1.0" encoding="utf-8"?>
<sst xmlns="http://schemas.openxmlformats.org/spreadsheetml/2006/main" count="334" uniqueCount="182">
  <si>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</si>
  <si>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</si>
  <si>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</si>
  <si>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</si>
  <si>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</si>
  <si>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</si>
  <si>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</si>
  <si>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</si>
  <si>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</si>
  <si>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</si>
  <si>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</si>
  <si>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</si>
  <si>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</si>
  <si>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</si>
  <si>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</si>
  <si>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</si>
  <si>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</si>
  <si>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</si>
  <si>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</si>
  <si>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</si>
  <si>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</si>
  <si>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</si>
  <si>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</si>
  <si>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</si>
  <si>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</si>
  <si>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</si>
  <si>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</si>
  <si>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</si>
  <si>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</si>
  <si>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</si>
  <si>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</si>
  <si>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</si>
  <si>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</si>
  <si>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</si>
  <si>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</si>
  <si>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</si>
  <si>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</si>
  <si>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</si>
  <si>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</si>
  <si>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</si>
  <si>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</si>
  <si>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</si>
  <si>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</si>
  <si>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</si>
  <si>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</si>
  <si>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</si>
  <si>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</si>
  <si>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</si>
  <si>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</si>
  <si>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</si>
  <si>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</si>
  <si>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</si>
  <si>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</si>
  <si>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</si>
  <si>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</si>
  <si>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</si>
  <si>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</si>
  <si>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</si>
  <si>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</si>
  <si>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</si>
  <si>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</si>
  <si>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</si>
  <si>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</si>
  <si>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</si>
  <si>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</si>
  <si>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</si>
  <si>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</si>
  <si>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</si>
  <si>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</si>
  <si>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</si>
  <si>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</si>
  <si>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</si>
  <si>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</si>
  <si>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</si>
  <si>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</si>
  <si>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</si>
  <si>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</si>
  <si>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</si>
  <si>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</si>
  <si>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</si>
  <si>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</si>
  <si>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</si>
  <si>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</si>
  <si>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</si>
  <si>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</si>
  <si>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</si>
  <si>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</si>
  <si>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</si>
  <si>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</si>
  <si>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Приложение № 3</t>
  </si>
  <si>
    <t xml:space="preserve">к Порядку составления и утверждения плана финансово-хозяйственной деятельности муниципальных учреждений Кавалеровского муниципального района
</t>
  </si>
  <si>
    <t>111 "Фонд оплаты труда учреждений"</t>
  </si>
  <si>
    <t>Северная надбавка</t>
  </si>
  <si>
    <t>Фонд оплаты труда в год, руб. (гр. 3 x гр. 4 x 12)</t>
  </si>
  <si>
    <t>4</t>
  </si>
  <si>
    <t>5</t>
  </si>
  <si>
    <t>6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</si>
  <si>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</si>
  <si>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 xml:space="preserve">Повар </t>
  </si>
  <si>
    <t>Сторож</t>
  </si>
  <si>
    <t>Машинист по стирке белья</t>
  </si>
  <si>
    <t>Плотник</t>
  </si>
  <si>
    <t>7</t>
  </si>
  <si>
    <t>8</t>
  </si>
  <si>
    <t>Кастелянша</t>
  </si>
  <si>
    <t>по выплатам компенсационного характера (районный коэф., северная надбавка, ночные, праздничные, вредность, сельские)</t>
  </si>
  <si>
    <t>Замена уходящих в отпуск</t>
  </si>
  <si>
    <t>Фонд стимулирующих выплат  5% от ФОТ</t>
  </si>
  <si>
    <t>Компенсация отпуска при увольнении, повышение квалификации 1% от ФОТ</t>
  </si>
  <si>
    <t>Всего:</t>
  </si>
  <si>
    <t>9</t>
  </si>
  <si>
    <t>10</t>
  </si>
  <si>
    <t>Дворник</t>
  </si>
  <si>
    <t>Делопроизводитель</t>
  </si>
  <si>
    <t>Специалист по охране труда</t>
  </si>
  <si>
    <t>Кладовщик</t>
  </si>
  <si>
    <t>Рабочий по обслуживанию зданий</t>
  </si>
  <si>
    <t xml:space="preserve">Грузчик </t>
  </si>
  <si>
    <t>Кухонный рабочий</t>
  </si>
  <si>
    <t>11</t>
  </si>
  <si>
    <t>12</t>
  </si>
  <si>
    <t>13</t>
  </si>
  <si>
    <t>14</t>
  </si>
  <si>
    <t>15</t>
  </si>
  <si>
    <t>16</t>
  </si>
  <si>
    <t xml:space="preserve">  1.2. Расчеты (обоснования) выплат персоналу при направлении в служебные командировки</t>
  </si>
  <si>
    <t>Проезд</t>
  </si>
  <si>
    <t xml:space="preserve">Суточные (двухнедельные курсы) </t>
  </si>
  <si>
    <t>Проживание</t>
  </si>
  <si>
    <t>Ежемесячное пособие на ребенка до 3-х лет</t>
  </si>
  <si>
    <t>800</t>
  </si>
  <si>
    <t>Субсидии на финансовое обеспечение на выполнение государственного (муниципального) задания из федерального бюджета, бюджета субъекта Российской Федерации (местного бюджета)</t>
  </si>
  <si>
    <t>Налог на окружающую среду</t>
  </si>
  <si>
    <t>Налог на имущество</t>
  </si>
  <si>
    <t>Налог на землю</t>
  </si>
  <si>
    <t>Налог на транспорт</t>
  </si>
  <si>
    <t>244</t>
  </si>
  <si>
    <t xml:space="preserve">Количество </t>
  </si>
  <si>
    <t>Абонентская плата за номер</t>
  </si>
  <si>
    <t>Определитель номера</t>
  </si>
  <si>
    <t>Использование сети Интернет (Мбайт)</t>
  </si>
  <si>
    <t>Электоэнергия (квт/ч)</t>
  </si>
  <si>
    <t>Теплоэнергия (гкал)</t>
  </si>
  <si>
    <t>Водоснабжение (м3)</t>
  </si>
  <si>
    <t xml:space="preserve">Водоотведение (м3) </t>
  </si>
  <si>
    <t>Дератизация(м2) ежемесячно</t>
  </si>
  <si>
    <t>Акарицидная обработка 1 раз в год (м2)</t>
  </si>
  <si>
    <t>Прожарка постельного имущества 1 раз в год (комплектов)</t>
  </si>
  <si>
    <t>Заправка картриджа (шт.)</t>
  </si>
  <si>
    <t>Вывоз и утилизация твердых бытовых отходов (м3)</t>
  </si>
  <si>
    <t xml:space="preserve">Услуги по обслуживанию теплосчетчиков                             </t>
  </si>
  <si>
    <t>Приобретение бланочной продукции:</t>
  </si>
  <si>
    <t>карточка складского учета 35 шт. * 8 руб.</t>
  </si>
  <si>
    <t>Изготовление технического паспорта</t>
  </si>
  <si>
    <t>Изготовление технического плана</t>
  </si>
  <si>
    <t>Медикаменты, перевязочные средства</t>
  </si>
  <si>
    <t>на учреждение</t>
  </si>
  <si>
    <t>на воспитанников</t>
  </si>
  <si>
    <t>Питание льготников</t>
  </si>
  <si>
    <t>ГСМ (хоз. нужды, промывка системы отопления, вывоз мусора и т.д.)</t>
  </si>
  <si>
    <t>Мягкий инвентарь (по расчету)</t>
  </si>
  <si>
    <t>Зам. главного бухгалтера</t>
  </si>
  <si>
    <t>по экономике                                                        О.Н. Жигалова</t>
  </si>
  <si>
    <t>Порт DSL (Office 40)</t>
  </si>
  <si>
    <t>Текущий ремонт имущества, оборудования (2% от балансовой стоимости оборудования 1726597 руб.)</t>
  </si>
  <si>
    <t>Сан. минимум  (педагоги 1 раз в 2 года, обслуж. персонал 1 раз в год) 37 чел. * 525 руб.</t>
  </si>
  <si>
    <t>Приобретение материалов не относящиеся к основным средствам, строительные и хоз. материалы (0,5% от балансовой стоимости зданий 18516268 руб.)</t>
  </si>
  <si>
    <t>Материалы и предметы для текущих хоз. целей (12 групп * 2817,20 руб. в м-ц * 12 мес.)</t>
  </si>
  <si>
    <t>Руководитель учреждения                                        Н.Е. Грушевская</t>
  </si>
  <si>
    <t>Доплата до МРОТ 20304 руб.</t>
  </si>
  <si>
    <t>Заправка огнетушителей (шт.)</t>
  </si>
  <si>
    <t>Медосмотр  51 чел. * 2790 руб.</t>
  </si>
  <si>
    <t>Обучение руководителей ОТ и ТБ</t>
  </si>
  <si>
    <t>Установка дополнительного видеонаблюдения</t>
  </si>
  <si>
    <t>Аттестация рабочих мест на вредные условия труда  (6 мест)</t>
  </si>
  <si>
    <t>Водонагреватель на 100 л</t>
  </si>
  <si>
    <t xml:space="preserve">Холодильник </t>
  </si>
  <si>
    <t>Морозильная камера</t>
  </si>
  <si>
    <t>Печь электрическая</t>
  </si>
  <si>
    <t>меню требование 803 шт. * 10 руб.</t>
  </si>
  <si>
    <t>лицевой счет 135 шт. * 15 руб.</t>
  </si>
  <si>
    <t>Расчеты (обоснования) к плану финансово-хозяйственной деятельности государственного (муниципального) учреждения Муниципальное бюджетное дошкольное образовательное учреждение "Детский сад №22" пгт Кавалерово Кавалеровского муниципального района Приморского края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</si>
</sst>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vertical="center" wrapText="1" indent="2"/>
    </xf>
    <xf numFmtId="0" fontId="2" fillId="0" borderId="15" xfId="0" applyNumberFormat="1" applyFont="1" applyBorder="1" applyAlignment="1">
      <alignment horizontal="left" vertical="center" wrapText="1" indent="2"/>
    </xf>
    <xf numFmtId="49" fontId="4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justify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 indent="2"/>
    </xf>
    <xf numFmtId="0" fontId="2" fillId="0" borderId="17" xfId="0" applyNumberFormat="1" applyFont="1" applyBorder="1" applyAlignment="1">
      <alignment horizontal="left" vertical="center" wrapText="1" indent="2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4"/>
  <sheetViews>
    <sheetView tabSelected="1" view="pageBreakPreview" zoomScaleSheetLayoutView="100" zoomScalePageLayoutView="0" workbookViewId="0" topLeftCell="A1">
      <selection activeCell="A8" sqref="A8:FU8"/>
    </sheetView>
  </sheetViews>
  <sheetFormatPr defaultColWidth="0.875" defaultRowHeight="12.75"/>
  <cols>
    <col min="1" max="3" width="0.875" style="1" customWidth="1"/>
    <col min="4" max="4" width="0.875" style="1" hidden="1" customWidth="1"/>
    <col min="5" max="18" width="0.875" style="1" customWidth="1"/>
    <col min="19" max="19" width="0.875" style="1" hidden="1" customWidth="1"/>
    <col min="20" max="20" width="0.74609375" style="1" hidden="1" customWidth="1"/>
    <col min="21" max="21" width="0.875" style="1" hidden="1" customWidth="1"/>
    <col min="22" max="23" width="0.875" style="1" customWidth="1"/>
    <col min="24" max="24" width="5.75390625" style="1" customWidth="1"/>
    <col min="25" max="25" width="3.75390625" style="1" customWidth="1"/>
    <col min="26" max="37" width="0.875" style="1" customWidth="1"/>
    <col min="38" max="38" width="0.2421875" style="1" customWidth="1"/>
    <col min="39" max="40" width="0.875" style="1" hidden="1" customWidth="1"/>
    <col min="41" max="45" width="0.875" style="1" customWidth="1"/>
    <col min="46" max="46" width="1.75390625" style="1" customWidth="1"/>
    <col min="47" max="47" width="0.74609375" style="1" customWidth="1"/>
    <col min="48" max="48" width="0.875" style="1" hidden="1" customWidth="1"/>
    <col min="49" max="50" width="0.875" style="1" customWidth="1"/>
    <col min="51" max="51" width="0.37109375" style="1" customWidth="1"/>
    <col min="52" max="53" width="0.875" style="1" hidden="1" customWidth="1"/>
    <col min="54" max="134" width="0.875" style="1" customWidth="1"/>
    <col min="135" max="135" width="0.2421875" style="1" customWidth="1"/>
    <col min="136" max="136" width="0.875" style="1" hidden="1" customWidth="1"/>
    <col min="137" max="138" width="0.875" style="1" customWidth="1"/>
    <col min="139" max="139" width="0.875" style="1" hidden="1" customWidth="1"/>
    <col min="140" max="140" width="1.00390625" style="1" customWidth="1"/>
    <col min="141" max="148" width="0.875" style="1" customWidth="1"/>
    <col min="149" max="149" width="0.2421875" style="1" customWidth="1"/>
    <col min="150" max="150" width="0.6171875" style="1" hidden="1" customWidth="1"/>
    <col min="151" max="151" width="0.875" style="1" hidden="1" customWidth="1"/>
    <col min="152" max="152" width="0.875" style="1" customWidth="1"/>
    <col min="153" max="153" width="0.2421875" style="1" customWidth="1"/>
    <col min="154" max="154" width="0.74609375" style="1" hidden="1" customWidth="1"/>
    <col min="155" max="155" width="0.875" style="1" hidden="1" customWidth="1"/>
    <col min="156" max="191" width="0.875" style="1" customWidth="1"/>
    <col min="192" max="16384" width="0.875" style="1" customWidth="1"/>
  </cols>
  <sheetData>
    <row r="1" s="9" customFormat="1" ht="12">
      <c r="DA1" s="9" t="s">
        <v>89</v>
      </c>
    </row>
    <row r="2" spans="105:177" s="9" customFormat="1" ht="47.25" customHeight="1">
      <c r="DA2" s="76" t="s">
        <v>90</v>
      </c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</row>
    <row r="3" ht="3" customHeight="1"/>
    <row r="4" s="10" customFormat="1" ht="11.25"/>
    <row r="6" s="2" customFormat="1" ht="15">
      <c r="FU6" s="8"/>
    </row>
    <row r="8" spans="1:177" s="7" customFormat="1" ht="49.5" customHeight="1">
      <c r="A8" s="77" t="s">
        <v>181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</row>
    <row r="10" spans="1:177" s="2" customFormat="1" ht="15">
      <c r="A10" s="68" t="s">
        <v>15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</row>
    <row r="11" ht="6" customHeight="1"/>
    <row r="12" spans="1:177" s="6" customFormat="1" ht="14.25">
      <c r="A12" s="66" t="s">
        <v>14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16"/>
      <c r="AA12" s="65" t="s">
        <v>91</v>
      </c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</row>
    <row r="13" spans="24:177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</row>
    <row r="14" spans="1:177" s="6" customFormat="1" ht="27" customHeight="1">
      <c r="A14" s="66" t="s">
        <v>13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7" t="s">
        <v>97</v>
      </c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</row>
    <row r="15" ht="9.75" customHeight="1"/>
    <row r="16" spans="1:177" s="2" customFormat="1" ht="15">
      <c r="A16" s="68" t="s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</row>
    <row r="17" ht="10.5" customHeight="1"/>
    <row r="18" spans="1:177" s="3" customFormat="1" ht="13.5" customHeight="1">
      <c r="A18" s="45" t="s">
        <v>0</v>
      </c>
      <c r="B18" s="46"/>
      <c r="C18" s="46"/>
      <c r="D18" s="46"/>
      <c r="E18" s="46"/>
      <c r="F18" s="47"/>
      <c r="G18" s="45" t="s">
        <v>9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45" t="s">
        <v>4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7"/>
      <c r="AO18" s="69" t="s">
        <v>1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1"/>
      <c r="DI18" s="45" t="s">
        <v>7</v>
      </c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7"/>
      <c r="DY18" s="45" t="s">
        <v>8</v>
      </c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7"/>
      <c r="EO18" s="45" t="s">
        <v>92</v>
      </c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7"/>
      <c r="FE18" s="45" t="s">
        <v>93</v>
      </c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7"/>
    </row>
    <row r="19" spans="1:177" s="3" customFormat="1" ht="13.5" customHeight="1">
      <c r="A19" s="48"/>
      <c r="B19" s="49"/>
      <c r="C19" s="49"/>
      <c r="D19" s="49"/>
      <c r="E19" s="49"/>
      <c r="F19" s="50"/>
      <c r="G19" s="4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4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0"/>
      <c r="AO19" s="45" t="s">
        <v>3</v>
      </c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7"/>
      <c r="BF19" s="69" t="s">
        <v>2</v>
      </c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1"/>
      <c r="DI19" s="48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0"/>
      <c r="DY19" s="48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50"/>
      <c r="EO19" s="48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50"/>
      <c r="FE19" s="48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50"/>
    </row>
    <row r="20" spans="1:177" s="3" customFormat="1" ht="119.25" customHeight="1">
      <c r="A20" s="51"/>
      <c r="B20" s="52"/>
      <c r="C20" s="52"/>
      <c r="D20" s="52"/>
      <c r="E20" s="52"/>
      <c r="F20" s="53"/>
      <c r="G20" s="51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  <c r="Y20" s="51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  <c r="AO20" s="51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3"/>
      <c r="BF20" s="63" t="s">
        <v>5</v>
      </c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 t="s">
        <v>105</v>
      </c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 t="s">
        <v>6</v>
      </c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51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3"/>
      <c r="DY20" s="51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3"/>
      <c r="EO20" s="51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3"/>
      <c r="FE20" s="51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3"/>
    </row>
    <row r="21" spans="1:177" s="4" customFormat="1" ht="12.75">
      <c r="A21" s="54">
        <v>1</v>
      </c>
      <c r="B21" s="54"/>
      <c r="C21" s="54"/>
      <c r="D21" s="54"/>
      <c r="E21" s="54"/>
      <c r="F21" s="54"/>
      <c r="G21" s="54">
        <v>2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>
        <v>3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>
        <v>4</v>
      </c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>
        <v>5</v>
      </c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>
        <v>6</v>
      </c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>
        <v>7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>
        <v>8</v>
      </c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>
        <v>9</v>
      </c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>
        <v>10</v>
      </c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>
        <v>11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</row>
    <row r="22" spans="1:177" s="5" customFormat="1" ht="14.25" customHeight="1">
      <c r="A22" s="24" t="s">
        <v>28</v>
      </c>
      <c r="B22" s="24"/>
      <c r="C22" s="24"/>
      <c r="D22" s="24"/>
      <c r="E22" s="24"/>
      <c r="F22" s="24"/>
      <c r="G22" s="25" t="s">
        <v>98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64">
        <v>1</v>
      </c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31">
        <f>SUM(BF22:DH22)</f>
        <v>9825.98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72">
        <v>4874</v>
      </c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31">
        <v>4951.98</v>
      </c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>
        <v>30</v>
      </c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>
        <v>50</v>
      </c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23">
        <f aca="true" t="shared" si="0" ref="FE22:FE37">Y22*AO22*12</f>
        <v>117911.76</v>
      </c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</row>
    <row r="23" spans="1:177" s="5" customFormat="1" ht="15" customHeight="1">
      <c r="A23" s="24" t="s">
        <v>32</v>
      </c>
      <c r="B23" s="24"/>
      <c r="C23" s="24"/>
      <c r="D23" s="24"/>
      <c r="E23" s="24"/>
      <c r="F23" s="24"/>
      <c r="G23" s="25" t="s">
        <v>98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28">
        <v>1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31">
        <f aca="true" t="shared" si="1" ref="AO23:AO37">SUM(BF23:DH23)</f>
        <v>14966.880000000001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2">
        <v>7424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4"/>
      <c r="BX23" s="31">
        <v>7542.88</v>
      </c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6">
        <v>30</v>
      </c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8"/>
      <c r="EO23" s="36">
        <v>50</v>
      </c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8"/>
      <c r="FE23" s="23">
        <f t="shared" si="0"/>
        <v>179602.56</v>
      </c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</row>
    <row r="24" spans="1:177" s="5" customFormat="1" ht="15" customHeight="1">
      <c r="A24" s="24" t="s">
        <v>38</v>
      </c>
      <c r="B24" s="24"/>
      <c r="C24" s="24"/>
      <c r="D24" s="24"/>
      <c r="E24" s="24"/>
      <c r="F24" s="24"/>
      <c r="G24" s="25" t="s">
        <v>98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/>
      <c r="Y24" s="28">
        <v>2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1"/>
      <c r="AM24" s="21"/>
      <c r="AN24" s="22"/>
      <c r="AO24" s="42">
        <f t="shared" si="1"/>
        <v>8692.99</v>
      </c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4"/>
      <c r="BF24" s="32">
        <v>4312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4"/>
      <c r="BX24" s="42">
        <v>4380.99</v>
      </c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4"/>
      <c r="CQ24" s="42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4"/>
      <c r="DI24" s="36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8"/>
      <c r="DY24" s="36">
        <v>30</v>
      </c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8"/>
      <c r="EO24" s="36">
        <v>50</v>
      </c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8"/>
      <c r="FE24" s="39">
        <f t="shared" si="0"/>
        <v>208631.76</v>
      </c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1"/>
    </row>
    <row r="25" spans="1:177" s="5" customFormat="1" ht="13.5" customHeight="1">
      <c r="A25" s="24" t="s">
        <v>94</v>
      </c>
      <c r="B25" s="24"/>
      <c r="C25" s="24"/>
      <c r="D25" s="24"/>
      <c r="E25" s="24"/>
      <c r="F25" s="24"/>
      <c r="G25" s="73" t="s">
        <v>113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28">
        <v>0.8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1"/>
      <c r="AM25" s="21"/>
      <c r="AN25" s="22"/>
      <c r="AO25" s="42">
        <f>SUM(BF25:DH25)</f>
        <v>8515.8</v>
      </c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4"/>
      <c r="BF25" s="32">
        <v>4731</v>
      </c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31">
        <f>BF25/100*(DY25+EO25)</f>
        <v>3784.8</v>
      </c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42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4"/>
      <c r="DI25" s="36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8"/>
      <c r="DY25" s="36">
        <v>30</v>
      </c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8"/>
      <c r="EO25" s="36">
        <v>50</v>
      </c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8"/>
      <c r="FE25" s="39">
        <f t="shared" si="0"/>
        <v>81751.68</v>
      </c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1"/>
    </row>
    <row r="26" spans="1:177" s="5" customFormat="1" ht="33.75" customHeight="1">
      <c r="A26" s="24" t="s">
        <v>95</v>
      </c>
      <c r="B26" s="24"/>
      <c r="C26" s="24"/>
      <c r="D26" s="24"/>
      <c r="E26" s="24"/>
      <c r="F26" s="24"/>
      <c r="G26" s="25" t="s">
        <v>114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  <c r="Y26" s="28">
        <v>0.1</v>
      </c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1"/>
      <c r="AM26" s="21"/>
      <c r="AN26" s="22"/>
      <c r="AO26" s="42">
        <f>SUM(BF26:DH26)</f>
        <v>15778.8</v>
      </c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4"/>
      <c r="BF26" s="32">
        <v>8766</v>
      </c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31">
        <f>BF26/100*(DY26+EO26)</f>
        <v>7012.799999999999</v>
      </c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42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4"/>
      <c r="DI26" s="36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8"/>
      <c r="DY26" s="36">
        <v>30</v>
      </c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8"/>
      <c r="EO26" s="36">
        <v>50</v>
      </c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8"/>
      <c r="FE26" s="39">
        <f t="shared" si="0"/>
        <v>18934.56</v>
      </c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1"/>
    </row>
    <row r="27" spans="1:228" s="5" customFormat="1" ht="13.5" customHeight="1">
      <c r="A27" s="24" t="s">
        <v>96</v>
      </c>
      <c r="B27" s="24"/>
      <c r="C27" s="24"/>
      <c r="D27" s="24"/>
      <c r="E27" s="24"/>
      <c r="F27" s="24"/>
      <c r="G27" s="25" t="s">
        <v>99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28">
        <v>2.2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  <c r="AO27" s="31">
        <f t="shared" si="1"/>
        <v>9380.09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2">
        <v>3759</v>
      </c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31">
        <v>5621.09</v>
      </c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6">
        <v>30</v>
      </c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8"/>
      <c r="EO27" s="36">
        <v>50</v>
      </c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8"/>
      <c r="FE27" s="23">
        <f t="shared" si="0"/>
        <v>247634.376</v>
      </c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GN27" s="61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</row>
    <row r="28" spans="1:228" s="5" customFormat="1" ht="13.5" customHeight="1">
      <c r="A28" s="24" t="s">
        <v>102</v>
      </c>
      <c r="B28" s="24"/>
      <c r="C28" s="24"/>
      <c r="D28" s="24"/>
      <c r="E28" s="24"/>
      <c r="F28" s="24"/>
      <c r="G28" s="25" t="s">
        <v>99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  <c r="Y28" s="28">
        <v>1.1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31">
        <f t="shared" si="1"/>
        <v>10161.130000000001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2">
        <v>4072</v>
      </c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31">
        <v>6089.13</v>
      </c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6">
        <v>30</v>
      </c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8"/>
      <c r="EO28" s="36">
        <v>50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8"/>
      <c r="FE28" s="23">
        <f t="shared" si="0"/>
        <v>134126.91600000003</v>
      </c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GN28" s="19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s="5" customFormat="1" ht="13.5" customHeight="1">
      <c r="A29" s="24" t="s">
        <v>103</v>
      </c>
      <c r="B29" s="24"/>
      <c r="C29" s="24"/>
      <c r="D29" s="24"/>
      <c r="E29" s="24"/>
      <c r="F29" s="24"/>
      <c r="G29" s="25" t="s">
        <v>115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28">
        <v>1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O29" s="31">
        <f>SUM(BF29:DH29)</f>
        <v>6483.6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2">
        <v>3602</v>
      </c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4"/>
      <c r="BX29" s="31">
        <f aca="true" t="shared" si="2" ref="BX29:BX37">BF29/100*(DY29+EO29)</f>
        <v>2881.6000000000004</v>
      </c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6">
        <v>30</v>
      </c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8"/>
      <c r="EO29" s="36">
        <v>50</v>
      </c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8"/>
      <c r="FE29" s="23">
        <f t="shared" si="0"/>
        <v>77803.20000000001</v>
      </c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GN29" s="19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177" s="5" customFormat="1" ht="26.25" customHeight="1">
      <c r="A30" s="24" t="s">
        <v>110</v>
      </c>
      <c r="B30" s="24"/>
      <c r="C30" s="24"/>
      <c r="D30" s="24"/>
      <c r="E30" s="24"/>
      <c r="F30" s="24"/>
      <c r="G30" s="25" t="s">
        <v>100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7"/>
      <c r="Y30" s="28">
        <v>0.75</v>
      </c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  <c r="AO30" s="31">
        <f t="shared" si="1"/>
        <v>6483.6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2">
        <v>3602</v>
      </c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31">
        <f t="shared" si="2"/>
        <v>2881.6000000000004</v>
      </c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6">
        <v>30</v>
      </c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8"/>
      <c r="EO30" s="36">
        <v>50</v>
      </c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8"/>
      <c r="FE30" s="23">
        <f t="shared" si="0"/>
        <v>58352.40000000001</v>
      </c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</row>
    <row r="31" spans="1:177" s="5" customFormat="1" ht="26.25" customHeight="1">
      <c r="A31" s="24" t="s">
        <v>111</v>
      </c>
      <c r="B31" s="24"/>
      <c r="C31" s="24"/>
      <c r="D31" s="24"/>
      <c r="E31" s="24"/>
      <c r="F31" s="24"/>
      <c r="G31" s="25" t="s">
        <v>100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  <c r="Y31" s="28">
        <v>1.25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  <c r="AO31" s="31">
        <f>SUM(BF31:DH31)</f>
        <v>7329.6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2">
        <v>4072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31">
        <f t="shared" si="2"/>
        <v>3257.6</v>
      </c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6">
        <v>30</v>
      </c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8"/>
      <c r="EO31" s="36">
        <v>50</v>
      </c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8"/>
      <c r="FE31" s="23">
        <f t="shared" si="0"/>
        <v>109944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</row>
    <row r="32" spans="1:177" s="5" customFormat="1" ht="15" customHeight="1">
      <c r="A32" s="24" t="s">
        <v>119</v>
      </c>
      <c r="B32" s="24"/>
      <c r="C32" s="24"/>
      <c r="D32" s="24"/>
      <c r="E32" s="24"/>
      <c r="F32" s="24"/>
      <c r="G32" s="25" t="s">
        <v>104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  <c r="Y32" s="28">
        <v>0.5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31">
        <f t="shared" si="1"/>
        <v>7329.6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2">
        <v>4072</v>
      </c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4"/>
      <c r="BX32" s="31">
        <f t="shared" si="2"/>
        <v>3257.6</v>
      </c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6">
        <v>30</v>
      </c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8"/>
      <c r="EO32" s="36">
        <v>50</v>
      </c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8"/>
      <c r="FE32" s="23">
        <f t="shared" si="0"/>
        <v>43977.600000000006</v>
      </c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</row>
    <row r="33" spans="1:177" s="5" customFormat="1" ht="15" customHeight="1">
      <c r="A33" s="24" t="s">
        <v>120</v>
      </c>
      <c r="B33" s="24"/>
      <c r="C33" s="24"/>
      <c r="D33" s="24"/>
      <c r="E33" s="24"/>
      <c r="F33" s="24"/>
      <c r="G33" s="25" t="s">
        <v>101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  <c r="Y33" s="28">
        <v>1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  <c r="AO33" s="31">
        <f t="shared" si="1"/>
        <v>8559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2">
        <v>4755</v>
      </c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31">
        <f t="shared" si="2"/>
        <v>3804</v>
      </c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6">
        <v>30</v>
      </c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8"/>
      <c r="EO33" s="36">
        <v>50</v>
      </c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8"/>
      <c r="FE33" s="23">
        <f t="shared" si="0"/>
        <v>102708</v>
      </c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</row>
    <row r="34" spans="1:177" s="5" customFormat="1" ht="40.5" customHeight="1">
      <c r="A34" s="24" t="s">
        <v>121</v>
      </c>
      <c r="B34" s="24"/>
      <c r="C34" s="24"/>
      <c r="D34" s="24"/>
      <c r="E34" s="24"/>
      <c r="F34" s="24"/>
      <c r="G34" s="25" t="s">
        <v>116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/>
      <c r="Y34" s="28">
        <v>1</v>
      </c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  <c r="AO34" s="31">
        <f>SUM(BF34:DH34)</f>
        <v>8773.2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2">
        <v>4874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31">
        <f t="shared" si="2"/>
        <v>3899.2000000000003</v>
      </c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6">
        <v>30</v>
      </c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8"/>
      <c r="EO34" s="36">
        <v>50</v>
      </c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8"/>
      <c r="FE34" s="23">
        <f t="shared" si="0"/>
        <v>105278.40000000001</v>
      </c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</row>
    <row r="35" spans="1:177" s="5" customFormat="1" ht="15" customHeight="1">
      <c r="A35" s="24" t="s">
        <v>122</v>
      </c>
      <c r="B35" s="24"/>
      <c r="C35" s="24"/>
      <c r="D35" s="24"/>
      <c r="E35" s="24"/>
      <c r="F35" s="24"/>
      <c r="G35" s="25" t="s">
        <v>112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  <c r="Y35" s="28">
        <v>1</v>
      </c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31">
        <f>SUM(BF35:DH35)</f>
        <v>6201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2">
        <v>3445</v>
      </c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31">
        <f t="shared" si="2"/>
        <v>2756</v>
      </c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6">
        <v>30</v>
      </c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8"/>
      <c r="EO35" s="36">
        <v>50</v>
      </c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8"/>
      <c r="FE35" s="23">
        <f t="shared" si="0"/>
        <v>74412</v>
      </c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</row>
    <row r="36" spans="1:177" s="5" customFormat="1" ht="15" customHeight="1">
      <c r="A36" s="24" t="s">
        <v>123</v>
      </c>
      <c r="B36" s="24"/>
      <c r="C36" s="24"/>
      <c r="D36" s="24"/>
      <c r="E36" s="24"/>
      <c r="F36" s="24"/>
      <c r="G36" s="25" t="s">
        <v>117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7"/>
      <c r="Y36" s="28">
        <v>0.5</v>
      </c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O36" s="31">
        <f>SUM(BF36:DH36)</f>
        <v>6483.6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2">
        <v>3602</v>
      </c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31">
        <f t="shared" si="2"/>
        <v>2881.6000000000004</v>
      </c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6">
        <v>30</v>
      </c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8"/>
      <c r="EO36" s="36">
        <v>50</v>
      </c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8"/>
      <c r="FE36" s="23">
        <f t="shared" si="0"/>
        <v>38901.600000000006</v>
      </c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</row>
    <row r="37" spans="1:177" s="5" customFormat="1" ht="17.25" customHeight="1">
      <c r="A37" s="24" t="s">
        <v>124</v>
      </c>
      <c r="B37" s="24"/>
      <c r="C37" s="24"/>
      <c r="D37" s="24"/>
      <c r="E37" s="24"/>
      <c r="F37" s="24"/>
      <c r="G37" s="25" t="s">
        <v>118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7"/>
      <c r="Y37" s="64">
        <v>1.5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31">
        <f t="shared" si="1"/>
        <v>6201</v>
      </c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72">
        <v>3445</v>
      </c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31">
        <f t="shared" si="2"/>
        <v>2756</v>
      </c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>
        <v>30</v>
      </c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>
        <v>50</v>
      </c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23">
        <f t="shared" si="0"/>
        <v>111618</v>
      </c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</row>
    <row r="38" spans="1:256" s="5" customFormat="1" ht="15" customHeight="1">
      <c r="A38" s="81" t="s">
        <v>10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3"/>
      <c r="Y38" s="64">
        <f>SUM(Y22:AN37)</f>
        <v>16.7</v>
      </c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35" t="s">
        <v>11</v>
      </c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 t="s">
        <v>11</v>
      </c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 t="s">
        <v>11</v>
      </c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 t="s">
        <v>11</v>
      </c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 t="s">
        <v>11</v>
      </c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 t="s">
        <v>11</v>
      </c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 t="s">
        <v>11</v>
      </c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23">
        <f>SUM(FE22:FU37)</f>
        <v>1711588.812</v>
      </c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ht="16.5" customHeight="1">
      <c r="A39" s="78" t="s">
        <v>106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0"/>
      <c r="Y39" s="28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36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8"/>
      <c r="BF39" s="36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8"/>
      <c r="BX39" s="36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8"/>
      <c r="CQ39" s="36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8"/>
      <c r="DI39" s="36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8"/>
      <c r="DY39" s="36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8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23">
        <v>518995</v>
      </c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ht="26.25" customHeight="1">
      <c r="A40" s="78" t="s">
        <v>169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80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1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23">
        <v>2357333.19</v>
      </c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ht="12.75">
      <c r="A41" s="81" t="s">
        <v>10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3"/>
      <c r="Y41" s="64" t="s">
        <v>11</v>
      </c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35" t="s">
        <v>11</v>
      </c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 t="s">
        <v>11</v>
      </c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 t="s">
        <v>11</v>
      </c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 t="s">
        <v>11</v>
      </c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 t="s">
        <v>11</v>
      </c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 t="s">
        <v>11</v>
      </c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 t="s">
        <v>11</v>
      </c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23">
        <f>SUM(FE38:FE40)</f>
        <v>4587917.002</v>
      </c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ht="27" customHeight="1">
      <c r="A42" s="84" t="s">
        <v>107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6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23">
        <v>241469</v>
      </c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ht="46.5" customHeight="1">
      <c r="A43" s="78" t="s">
        <v>108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80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23">
        <v>48294</v>
      </c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8"/>
      <c r="HR43" s="17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177" ht="12.75">
      <c r="A44" s="81" t="s">
        <v>109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  <c r="Y44" s="64" t="s">
        <v>11</v>
      </c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35" t="s">
        <v>11</v>
      </c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 t="s">
        <v>11</v>
      </c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 t="s">
        <v>11</v>
      </c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 t="s">
        <v>11</v>
      </c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 t="s">
        <v>11</v>
      </c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 t="s">
        <v>11</v>
      </c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 t="s">
        <v>11</v>
      </c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23">
        <f>FE41+FE42+FE43</f>
        <v>4877680.002</v>
      </c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</row>
  </sheetData>
  <sheetProtection/>
  <mergeCells count="296">
    <mergeCell ref="EO35:FD35"/>
    <mergeCell ref="A39:X39"/>
    <mergeCell ref="Y39:AN39"/>
    <mergeCell ref="BX35:CP35"/>
    <mergeCell ref="A37:F37"/>
    <mergeCell ref="FE35:FU35"/>
    <mergeCell ref="A35:F35"/>
    <mergeCell ref="G35:X35"/>
    <mergeCell ref="Y35:AN35"/>
    <mergeCell ref="AO35:BE35"/>
    <mergeCell ref="DI44:DX44"/>
    <mergeCell ref="DI41:DX41"/>
    <mergeCell ref="DI40:DX40"/>
    <mergeCell ref="DI39:DX39"/>
    <mergeCell ref="BF38:BW38"/>
    <mergeCell ref="A44:X44"/>
    <mergeCell ref="Y44:AN44"/>
    <mergeCell ref="AO44:BE44"/>
    <mergeCell ref="BF44:BW44"/>
    <mergeCell ref="BX44:CP44"/>
    <mergeCell ref="DY43:EN43"/>
    <mergeCell ref="G37:X37"/>
    <mergeCell ref="Y37:AN37"/>
    <mergeCell ref="AO37:BE37"/>
    <mergeCell ref="BF37:BW37"/>
    <mergeCell ref="BX37:CP37"/>
    <mergeCell ref="AO39:BE39"/>
    <mergeCell ref="BF39:BW39"/>
    <mergeCell ref="BX39:CP39"/>
    <mergeCell ref="A38:X38"/>
    <mergeCell ref="DI42:DX42"/>
    <mergeCell ref="EO28:FD28"/>
    <mergeCell ref="FE28:FU28"/>
    <mergeCell ref="CQ37:DH37"/>
    <mergeCell ref="DY44:EN44"/>
    <mergeCell ref="EO44:FD44"/>
    <mergeCell ref="FE44:FU44"/>
    <mergeCell ref="DY37:EN37"/>
    <mergeCell ref="CQ44:DH44"/>
    <mergeCell ref="CQ43:DH43"/>
    <mergeCell ref="A24:F24"/>
    <mergeCell ref="G24:X24"/>
    <mergeCell ref="Y24:AK24"/>
    <mergeCell ref="AO24:BE24"/>
    <mergeCell ref="BF24:BW24"/>
    <mergeCell ref="DI37:DX37"/>
    <mergeCell ref="AO28:BE28"/>
    <mergeCell ref="CQ35:DH35"/>
    <mergeCell ref="DI35:DX35"/>
    <mergeCell ref="BF35:BW35"/>
    <mergeCell ref="EO42:FD42"/>
    <mergeCell ref="FE42:FU42"/>
    <mergeCell ref="A43:X43"/>
    <mergeCell ref="Y43:AN43"/>
    <mergeCell ref="AO43:BE43"/>
    <mergeCell ref="BF43:BW43"/>
    <mergeCell ref="BX43:CP43"/>
    <mergeCell ref="DI43:DX43"/>
    <mergeCell ref="EO43:FD43"/>
    <mergeCell ref="FE43:FU43"/>
    <mergeCell ref="DY41:EN41"/>
    <mergeCell ref="EO41:FD41"/>
    <mergeCell ref="FE41:FU41"/>
    <mergeCell ref="A42:X42"/>
    <mergeCell ref="Y42:AN42"/>
    <mergeCell ref="AO42:BE42"/>
    <mergeCell ref="BF42:BW42"/>
    <mergeCell ref="BX42:CP42"/>
    <mergeCell ref="CQ42:DH42"/>
    <mergeCell ref="DY42:EN42"/>
    <mergeCell ref="CQ39:DH39"/>
    <mergeCell ref="DY40:EN40"/>
    <mergeCell ref="EO40:FD40"/>
    <mergeCell ref="FE40:FU40"/>
    <mergeCell ref="A41:X41"/>
    <mergeCell ref="Y41:AN41"/>
    <mergeCell ref="AO41:BE41"/>
    <mergeCell ref="BF41:BW41"/>
    <mergeCell ref="BX41:CP41"/>
    <mergeCell ref="CQ41:DH41"/>
    <mergeCell ref="A40:X40"/>
    <mergeCell ref="Y40:AN40"/>
    <mergeCell ref="AO40:BE40"/>
    <mergeCell ref="BF40:BW40"/>
    <mergeCell ref="BX40:CP40"/>
    <mergeCell ref="CQ40:DH40"/>
    <mergeCell ref="DA2:FU2"/>
    <mergeCell ref="DY22:EN22"/>
    <mergeCell ref="DY23:EN23"/>
    <mergeCell ref="A8:FU8"/>
    <mergeCell ref="FE21:FU21"/>
    <mergeCell ref="BF20:BW20"/>
    <mergeCell ref="A10:FU10"/>
    <mergeCell ref="Y22:AN22"/>
    <mergeCell ref="Y23:AN23"/>
    <mergeCell ref="DI23:DX23"/>
    <mergeCell ref="A32:F32"/>
    <mergeCell ref="G32:X32"/>
    <mergeCell ref="Y32:AN32"/>
    <mergeCell ref="CQ28:DH28"/>
    <mergeCell ref="DI28:DX28"/>
    <mergeCell ref="G22:X22"/>
    <mergeCell ref="CQ27:DH27"/>
    <mergeCell ref="A25:F25"/>
    <mergeCell ref="G25:X25"/>
    <mergeCell ref="BX24:CP24"/>
    <mergeCell ref="BF22:BW22"/>
    <mergeCell ref="DI32:DX32"/>
    <mergeCell ref="DI30:DX30"/>
    <mergeCell ref="DI24:DX24"/>
    <mergeCell ref="CQ30:DH30"/>
    <mergeCell ref="AO32:BE32"/>
    <mergeCell ref="BF32:BW32"/>
    <mergeCell ref="BX32:CP32"/>
    <mergeCell ref="CQ32:DH32"/>
    <mergeCell ref="DI22:DX22"/>
    <mergeCell ref="DY24:EN24"/>
    <mergeCell ref="EO24:FD24"/>
    <mergeCell ref="FE24:FU24"/>
    <mergeCell ref="DY32:EN32"/>
    <mergeCell ref="FE32:FU32"/>
    <mergeCell ref="DY28:EN28"/>
    <mergeCell ref="DY30:EN30"/>
    <mergeCell ref="FE30:FU30"/>
    <mergeCell ref="EO30:FD30"/>
    <mergeCell ref="DY25:EN25"/>
    <mergeCell ref="G18:X20"/>
    <mergeCell ref="Y18:AN20"/>
    <mergeCell ref="AO18:DH18"/>
    <mergeCell ref="BF19:DH19"/>
    <mergeCell ref="FE22:FU22"/>
    <mergeCell ref="FE23:FU23"/>
    <mergeCell ref="Y21:AN21"/>
    <mergeCell ref="AO23:BE23"/>
    <mergeCell ref="DI18:DX20"/>
    <mergeCell ref="G21:X21"/>
    <mergeCell ref="Y38:AN38"/>
    <mergeCell ref="AO38:BE38"/>
    <mergeCell ref="AA12:FU12"/>
    <mergeCell ref="A12:Y12"/>
    <mergeCell ref="A14:AT14"/>
    <mergeCell ref="AU14:FU14"/>
    <mergeCell ref="Y30:AN30"/>
    <mergeCell ref="CQ22:DH22"/>
    <mergeCell ref="CQ23:DH23"/>
    <mergeCell ref="A16:FU16"/>
    <mergeCell ref="AO19:BE20"/>
    <mergeCell ref="DY18:EN20"/>
    <mergeCell ref="CQ38:DH38"/>
    <mergeCell ref="CQ20:DH20"/>
    <mergeCell ref="CQ21:DH21"/>
    <mergeCell ref="BX38:CP38"/>
    <mergeCell ref="BX20:CP20"/>
    <mergeCell ref="DI21:DX21"/>
    <mergeCell ref="BX33:CP33"/>
    <mergeCell ref="BX30:CP30"/>
    <mergeCell ref="A18:F20"/>
    <mergeCell ref="A22:F22"/>
    <mergeCell ref="A23:F23"/>
    <mergeCell ref="BF21:BW21"/>
    <mergeCell ref="A30:F30"/>
    <mergeCell ref="G30:X30"/>
    <mergeCell ref="AO27:BE27"/>
    <mergeCell ref="BF27:BW27"/>
    <mergeCell ref="AO30:BE30"/>
    <mergeCell ref="Y28:AN28"/>
    <mergeCell ref="A21:F21"/>
    <mergeCell ref="GO40:HR40"/>
    <mergeCell ref="HS40:IG40"/>
    <mergeCell ref="HS38:IG38"/>
    <mergeCell ref="CQ33:DH33"/>
    <mergeCell ref="GN27:HT27"/>
    <mergeCell ref="DY21:EN21"/>
    <mergeCell ref="DI27:DX27"/>
    <mergeCell ref="CQ24:DH24"/>
    <mergeCell ref="DI38:DX38"/>
    <mergeCell ref="HS39:IG39"/>
    <mergeCell ref="IH39:IV39"/>
    <mergeCell ref="GO38:HR38"/>
    <mergeCell ref="BF30:BW30"/>
    <mergeCell ref="AO21:BE21"/>
    <mergeCell ref="AO22:BE22"/>
    <mergeCell ref="BF23:BW23"/>
    <mergeCell ref="BX21:CP21"/>
    <mergeCell ref="BX22:CP22"/>
    <mergeCell ref="BX23:CP23"/>
    <mergeCell ref="FE38:FU38"/>
    <mergeCell ref="DY38:EN38"/>
    <mergeCell ref="GO39:HR39"/>
    <mergeCell ref="EO37:FD37"/>
    <mergeCell ref="FE37:FU37"/>
    <mergeCell ref="EO38:FD38"/>
    <mergeCell ref="DY39:EN39"/>
    <mergeCell ref="EO39:FD39"/>
    <mergeCell ref="FE39:FU39"/>
    <mergeCell ref="IH38:IV38"/>
    <mergeCell ref="HS43:IG43"/>
    <mergeCell ref="IH43:IV43"/>
    <mergeCell ref="GO42:HR42"/>
    <mergeCell ref="HS42:IG42"/>
    <mergeCell ref="IH42:IV42"/>
    <mergeCell ref="GO41:HR41"/>
    <mergeCell ref="HS41:IG41"/>
    <mergeCell ref="IH41:IV41"/>
    <mergeCell ref="IH40:IV40"/>
    <mergeCell ref="EO18:FD20"/>
    <mergeCell ref="EO21:FD21"/>
    <mergeCell ref="EO22:FD22"/>
    <mergeCell ref="EO23:FD23"/>
    <mergeCell ref="EO27:FD27"/>
    <mergeCell ref="FE27:FU27"/>
    <mergeCell ref="FE18:FU20"/>
    <mergeCell ref="EO25:FD25"/>
    <mergeCell ref="FE25:FU25"/>
    <mergeCell ref="EO26:FD26"/>
    <mergeCell ref="A33:F33"/>
    <mergeCell ref="G33:X33"/>
    <mergeCell ref="Y33:AN33"/>
    <mergeCell ref="AO33:BE33"/>
    <mergeCell ref="BF33:BW33"/>
    <mergeCell ref="DI33:DX33"/>
    <mergeCell ref="Y25:AK25"/>
    <mergeCell ref="AO25:BE25"/>
    <mergeCell ref="G23:X23"/>
    <mergeCell ref="BF25:BW25"/>
    <mergeCell ref="BX25:CP25"/>
    <mergeCell ref="CQ25:DH25"/>
    <mergeCell ref="DI25:DX25"/>
    <mergeCell ref="CQ26:DH26"/>
    <mergeCell ref="BX31:CP31"/>
    <mergeCell ref="BX29:CP29"/>
    <mergeCell ref="BX28:CP28"/>
    <mergeCell ref="BX27:CP27"/>
    <mergeCell ref="FE26:FU26"/>
    <mergeCell ref="DY27:EN27"/>
    <mergeCell ref="A26:F26"/>
    <mergeCell ref="G26:X26"/>
    <mergeCell ref="Y26:AK26"/>
    <mergeCell ref="AO26:BE26"/>
    <mergeCell ref="BF26:BW26"/>
    <mergeCell ref="BX26:CP26"/>
    <mergeCell ref="A27:F27"/>
    <mergeCell ref="DI26:DX26"/>
    <mergeCell ref="A28:F28"/>
    <mergeCell ref="G28:X28"/>
    <mergeCell ref="BF28:BW28"/>
    <mergeCell ref="DY26:EN26"/>
    <mergeCell ref="G27:X27"/>
    <mergeCell ref="Y27:AN27"/>
    <mergeCell ref="FE29:FU29"/>
    <mergeCell ref="CQ29:DH29"/>
    <mergeCell ref="DI29:DX29"/>
    <mergeCell ref="DY29:EN29"/>
    <mergeCell ref="EO29:FD29"/>
    <mergeCell ref="A29:F29"/>
    <mergeCell ref="G29:X29"/>
    <mergeCell ref="Y29:AN29"/>
    <mergeCell ref="AO29:BE29"/>
    <mergeCell ref="BF29:BW29"/>
    <mergeCell ref="A34:F34"/>
    <mergeCell ref="G34:X34"/>
    <mergeCell ref="Y34:AN34"/>
    <mergeCell ref="AO34:BE34"/>
    <mergeCell ref="BF34:BW34"/>
    <mergeCell ref="A31:F31"/>
    <mergeCell ref="G31:X31"/>
    <mergeCell ref="Y31:AN31"/>
    <mergeCell ref="AO31:BE31"/>
    <mergeCell ref="BF31:BW31"/>
    <mergeCell ref="FE34:FU34"/>
    <mergeCell ref="CQ31:DH31"/>
    <mergeCell ref="DI31:DX31"/>
    <mergeCell ref="DY31:EN31"/>
    <mergeCell ref="EO31:FD31"/>
    <mergeCell ref="FE31:FU31"/>
    <mergeCell ref="EO32:FD32"/>
    <mergeCell ref="DY33:EN33"/>
    <mergeCell ref="EO33:FD33"/>
    <mergeCell ref="FE33:FU33"/>
    <mergeCell ref="BX34:CP34"/>
    <mergeCell ref="CQ34:DH34"/>
    <mergeCell ref="DI34:DX34"/>
    <mergeCell ref="DY34:EN34"/>
    <mergeCell ref="EO34:FD34"/>
    <mergeCell ref="CQ36:DH36"/>
    <mergeCell ref="DI36:DX36"/>
    <mergeCell ref="DY36:EN36"/>
    <mergeCell ref="EO36:FD36"/>
    <mergeCell ref="DY35:EN35"/>
    <mergeCell ref="FE36:FU36"/>
    <mergeCell ref="A36:F36"/>
    <mergeCell ref="G36:X36"/>
    <mergeCell ref="Y36:AN36"/>
    <mergeCell ref="AO36:BE36"/>
    <mergeCell ref="BF36:BW36"/>
    <mergeCell ref="BX36:CP3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A187"/>
  <sheetViews>
    <sheetView view="pageBreakPreview" zoomScaleSheetLayoutView="100" zoomScalePageLayoutView="0" workbookViewId="0" topLeftCell="A169">
      <selection activeCell="EU161" sqref="EU161"/>
    </sheetView>
  </sheetViews>
  <sheetFormatPr defaultColWidth="0.875" defaultRowHeight="12" customHeight="1"/>
  <cols>
    <col min="1" max="21" width="0.875" style="2" customWidth="1"/>
    <col min="22" max="22" width="1.00390625" style="2" customWidth="1"/>
    <col min="23" max="23" width="1.12109375" style="2" customWidth="1"/>
    <col min="24" max="104" width="0.875" style="2" customWidth="1"/>
    <col min="105" max="105" width="4.75390625" style="2" customWidth="1"/>
    <col min="106" max="16384" width="0.875" style="2" customWidth="1"/>
  </cols>
  <sheetData>
    <row r="1" ht="3" customHeight="1"/>
    <row r="2" spans="1:105" s="6" customFormat="1" ht="14.25">
      <c r="A2" s="68" t="s">
        <v>125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</row>
    <row r="3" ht="10.5" customHeight="1"/>
    <row r="4" spans="1:105" s="3" customFormat="1" ht="45" customHeight="1">
      <c r="A4" s="69" t="s">
        <v>0</v>
      </c>
      <c r="B4" s="70"/>
      <c r="C4" s="70"/>
      <c r="D4" s="70"/>
      <c r="E4" s="70"/>
      <c r="F4" s="71"/>
      <c r="G4" s="69" t="s">
        <v>21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1"/>
      <c r="AE4" s="69" t="s">
        <v>17</v>
      </c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1"/>
      <c r="BD4" s="69" t="s">
        <v>86</v>
      </c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1"/>
      <c r="BT4" s="69" t="s">
        <v>18</v>
      </c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1"/>
      <c r="CJ4" s="69" t="s">
        <v>19</v>
      </c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1"/>
    </row>
    <row r="5" spans="1:105" s="4" customFormat="1" ht="12.75">
      <c r="A5" s="89">
        <v>1</v>
      </c>
      <c r="B5" s="90"/>
      <c r="C5" s="90"/>
      <c r="D5" s="90"/>
      <c r="E5" s="90"/>
      <c r="F5" s="91"/>
      <c r="G5" s="89">
        <v>2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1"/>
      <c r="AE5" s="89">
        <v>3</v>
      </c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1"/>
      <c r="BD5" s="89">
        <v>4</v>
      </c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1"/>
      <c r="BT5" s="89">
        <v>5</v>
      </c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1"/>
      <c r="CJ5" s="89">
        <v>6</v>
      </c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1"/>
    </row>
    <row r="6" spans="1:105" s="5" customFormat="1" ht="15" customHeight="1">
      <c r="A6" s="92" t="s">
        <v>28</v>
      </c>
      <c r="B6" s="93"/>
      <c r="C6" s="93"/>
      <c r="D6" s="93"/>
      <c r="E6" s="93"/>
      <c r="F6" s="94"/>
      <c r="G6" s="25" t="s">
        <v>126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88">
        <f>AE6*BD6*BT6</f>
        <v>0</v>
      </c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</row>
    <row r="7" spans="1:105" s="5" customFormat="1" ht="27.75" customHeight="1">
      <c r="A7" s="92" t="s">
        <v>32</v>
      </c>
      <c r="B7" s="93"/>
      <c r="C7" s="93"/>
      <c r="D7" s="93"/>
      <c r="E7" s="93"/>
      <c r="F7" s="94"/>
      <c r="G7" s="25" t="s">
        <v>127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88">
        <f>AE7*BD7*BT7</f>
        <v>0</v>
      </c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</row>
    <row r="8" spans="1:105" s="5" customFormat="1" ht="15.75" customHeight="1">
      <c r="A8" s="92" t="s">
        <v>38</v>
      </c>
      <c r="B8" s="93"/>
      <c r="C8" s="93"/>
      <c r="D8" s="93"/>
      <c r="E8" s="93"/>
      <c r="F8" s="94"/>
      <c r="G8" s="25" t="s">
        <v>128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7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88">
        <f>AE8*BD8*BT8</f>
        <v>0</v>
      </c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spans="1:105" s="5" customFormat="1" ht="15" customHeight="1">
      <c r="A9" s="92"/>
      <c r="B9" s="93"/>
      <c r="C9" s="93"/>
      <c r="D9" s="93"/>
      <c r="E9" s="93"/>
      <c r="F9" s="94"/>
      <c r="G9" s="81" t="s">
        <v>10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3"/>
      <c r="AE9" s="36" t="s">
        <v>11</v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8"/>
      <c r="BD9" s="36" t="s">
        <v>11</v>
      </c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8"/>
      <c r="BT9" s="36" t="s">
        <v>11</v>
      </c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8"/>
      <c r="CJ9" s="95">
        <f>SUM(CJ6:CJ8)</f>
        <v>0</v>
      </c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1" spans="1:105" s="6" customFormat="1" ht="14.25">
      <c r="A11" s="68" t="s">
        <v>20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</row>
    <row r="12" ht="10.5" customHeight="1"/>
    <row r="13" spans="1:105" s="3" customFormat="1" ht="55.5" customHeight="1">
      <c r="A13" s="69" t="s">
        <v>0</v>
      </c>
      <c r="B13" s="70"/>
      <c r="C13" s="70"/>
      <c r="D13" s="70"/>
      <c r="E13" s="70"/>
      <c r="F13" s="71"/>
      <c r="G13" s="69" t="s">
        <v>21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/>
      <c r="AE13" s="69" t="s">
        <v>22</v>
      </c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69" t="s">
        <v>23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1"/>
      <c r="BR13" s="69" t="s">
        <v>24</v>
      </c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1"/>
      <c r="CJ13" s="69" t="s">
        <v>19</v>
      </c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1"/>
    </row>
    <row r="14" spans="1:105" s="4" customFormat="1" ht="12.75">
      <c r="A14" s="89">
        <v>1</v>
      </c>
      <c r="B14" s="90"/>
      <c r="C14" s="90"/>
      <c r="D14" s="90"/>
      <c r="E14" s="90"/>
      <c r="F14" s="91"/>
      <c r="G14" s="89">
        <v>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89">
        <v>3</v>
      </c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1"/>
      <c r="AZ14" s="89">
        <v>4</v>
      </c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1"/>
      <c r="BR14" s="89">
        <v>5</v>
      </c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1"/>
      <c r="CJ14" s="89">
        <v>6</v>
      </c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1"/>
    </row>
    <row r="15" spans="1:105" s="5" customFormat="1" ht="26.25" customHeight="1">
      <c r="A15" s="92" t="s">
        <v>28</v>
      </c>
      <c r="B15" s="93"/>
      <c r="C15" s="93"/>
      <c r="D15" s="93"/>
      <c r="E15" s="93"/>
      <c r="F15" s="94"/>
      <c r="G15" s="25" t="s">
        <v>129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/>
      <c r="AE15" s="36">
        <v>3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8"/>
      <c r="AZ15" s="36">
        <v>12</v>
      </c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8"/>
      <c r="BR15" s="28">
        <v>60</v>
      </c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95">
        <f>AE15*AZ15*BR15</f>
        <v>2160</v>
      </c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</row>
    <row r="16" spans="1:105" s="5" customFormat="1" ht="15" customHeight="1">
      <c r="A16" s="92"/>
      <c r="B16" s="93"/>
      <c r="C16" s="93"/>
      <c r="D16" s="93"/>
      <c r="E16" s="93"/>
      <c r="F16" s="94"/>
      <c r="G16" s="81" t="s">
        <v>10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36" t="s">
        <v>11</v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8"/>
      <c r="AZ16" s="36" t="s">
        <v>11</v>
      </c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/>
      <c r="BR16" s="36" t="s">
        <v>11</v>
      </c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95">
        <f>SUM(CJ15)</f>
        <v>2160</v>
      </c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8" spans="1:105" s="6" customFormat="1" ht="41.25" customHeight="1">
      <c r="A18" s="129" t="s">
        <v>25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</row>
    <row r="19" ht="10.5" customHeight="1"/>
    <row r="20" spans="1:105" ht="55.5" customHeight="1">
      <c r="A20" s="69" t="s">
        <v>0</v>
      </c>
      <c r="B20" s="70"/>
      <c r="C20" s="70"/>
      <c r="D20" s="70"/>
      <c r="E20" s="70"/>
      <c r="F20" s="71"/>
      <c r="G20" s="69" t="s">
        <v>80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1"/>
      <c r="BW20" s="69" t="s">
        <v>27</v>
      </c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1"/>
      <c r="CM20" s="69" t="s">
        <v>26</v>
      </c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1"/>
    </row>
    <row r="21" spans="1:105" s="1" customFormat="1" ht="12.75">
      <c r="A21" s="89">
        <v>1</v>
      </c>
      <c r="B21" s="90"/>
      <c r="C21" s="90"/>
      <c r="D21" s="90"/>
      <c r="E21" s="90"/>
      <c r="F21" s="91"/>
      <c r="G21" s="89">
        <v>2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1"/>
      <c r="BW21" s="89">
        <v>3</v>
      </c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1"/>
      <c r="CM21" s="89">
        <v>4</v>
      </c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1"/>
    </row>
    <row r="22" spans="1:105" ht="15" customHeight="1">
      <c r="A22" s="92" t="s">
        <v>28</v>
      </c>
      <c r="B22" s="93"/>
      <c r="C22" s="93"/>
      <c r="D22" s="93"/>
      <c r="E22" s="93"/>
      <c r="F22" s="94"/>
      <c r="G22" s="11"/>
      <c r="H22" s="26" t="s">
        <v>39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7"/>
      <c r="BW22" s="36" t="s">
        <v>11</v>
      </c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8"/>
      <c r="CM22" s="112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4"/>
    </row>
    <row r="23" spans="1:105" s="1" customFormat="1" ht="12.75" customHeight="1">
      <c r="A23" s="115" t="s">
        <v>29</v>
      </c>
      <c r="B23" s="116"/>
      <c r="C23" s="116"/>
      <c r="D23" s="116"/>
      <c r="E23" s="116"/>
      <c r="F23" s="117"/>
      <c r="G23" s="13"/>
      <c r="H23" s="121" t="s">
        <v>2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2"/>
      <c r="BW23" s="123">
        <v>4877680</v>
      </c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5"/>
      <c r="CM23" s="103">
        <f>BW23/100*22</f>
        <v>1073089.6</v>
      </c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5"/>
    </row>
    <row r="24" spans="1:105" s="1" customFormat="1" ht="12.75" customHeight="1">
      <c r="A24" s="118"/>
      <c r="B24" s="119"/>
      <c r="C24" s="119"/>
      <c r="D24" s="119"/>
      <c r="E24" s="119"/>
      <c r="F24" s="120"/>
      <c r="G24" s="12"/>
      <c r="H24" s="109" t="s">
        <v>40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10"/>
      <c r="BW24" s="126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8"/>
      <c r="CM24" s="106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8"/>
    </row>
    <row r="25" spans="1:105" s="1" customFormat="1" ht="13.5" customHeight="1">
      <c r="A25" s="92" t="s">
        <v>30</v>
      </c>
      <c r="B25" s="93"/>
      <c r="C25" s="93"/>
      <c r="D25" s="93"/>
      <c r="E25" s="93"/>
      <c r="F25" s="94"/>
      <c r="G25" s="11"/>
      <c r="H25" s="99" t="s">
        <v>41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100"/>
      <c r="BW25" s="36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8"/>
      <c r="CM25" s="95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7"/>
    </row>
    <row r="26" spans="1:105" s="1" customFormat="1" ht="26.25" customHeight="1">
      <c r="A26" s="92" t="s">
        <v>31</v>
      </c>
      <c r="B26" s="93"/>
      <c r="C26" s="93"/>
      <c r="D26" s="93"/>
      <c r="E26" s="93"/>
      <c r="F26" s="94"/>
      <c r="G26" s="11"/>
      <c r="H26" s="99" t="s">
        <v>42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100"/>
      <c r="BW26" s="36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95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  <row r="27" spans="1:105" s="1" customFormat="1" ht="26.25" customHeight="1">
      <c r="A27" s="92" t="s">
        <v>32</v>
      </c>
      <c r="B27" s="93"/>
      <c r="C27" s="93"/>
      <c r="D27" s="93"/>
      <c r="E27" s="93"/>
      <c r="F27" s="94"/>
      <c r="G27" s="11"/>
      <c r="H27" s="26" t="s">
        <v>43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7"/>
      <c r="BW27" s="36" t="s">
        <v>11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95">
        <f>CM28+CM31</f>
        <v>151208.08000000002</v>
      </c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7"/>
    </row>
    <row r="28" spans="1:105" s="1" customFormat="1" ht="12.75" customHeight="1">
      <c r="A28" s="115" t="s">
        <v>33</v>
      </c>
      <c r="B28" s="116"/>
      <c r="C28" s="116"/>
      <c r="D28" s="116"/>
      <c r="E28" s="116"/>
      <c r="F28" s="117"/>
      <c r="G28" s="13"/>
      <c r="H28" s="121" t="s">
        <v>2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2"/>
      <c r="BW28" s="123">
        <v>4877680</v>
      </c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5"/>
      <c r="CM28" s="103">
        <f>BW28/100*2.9</f>
        <v>141452.72</v>
      </c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5"/>
    </row>
    <row r="29" spans="1:105" s="1" customFormat="1" ht="25.5" customHeight="1">
      <c r="A29" s="118"/>
      <c r="B29" s="119"/>
      <c r="C29" s="119"/>
      <c r="D29" s="119"/>
      <c r="E29" s="119"/>
      <c r="F29" s="120"/>
      <c r="G29" s="12"/>
      <c r="H29" s="109" t="s">
        <v>44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10"/>
      <c r="BW29" s="126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8"/>
      <c r="CM29" s="106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8"/>
    </row>
    <row r="30" spans="1:105" s="1" customFormat="1" ht="26.25" customHeight="1">
      <c r="A30" s="92" t="s">
        <v>34</v>
      </c>
      <c r="B30" s="93"/>
      <c r="C30" s="93"/>
      <c r="D30" s="93"/>
      <c r="E30" s="93"/>
      <c r="F30" s="94"/>
      <c r="G30" s="11"/>
      <c r="H30" s="99" t="s">
        <v>45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100"/>
      <c r="BW30" s="36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95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7"/>
    </row>
    <row r="31" spans="1:105" s="1" customFormat="1" ht="27" customHeight="1">
      <c r="A31" s="92" t="s">
        <v>35</v>
      </c>
      <c r="B31" s="93"/>
      <c r="C31" s="93"/>
      <c r="D31" s="93"/>
      <c r="E31" s="93"/>
      <c r="F31" s="94"/>
      <c r="G31" s="11"/>
      <c r="H31" s="99" t="s">
        <v>46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100"/>
      <c r="BW31" s="28">
        <v>4877680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95">
        <f>BW31/100*0.2</f>
        <v>9755.36</v>
      </c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7"/>
    </row>
    <row r="32" spans="1:105" s="1" customFormat="1" ht="27" customHeight="1">
      <c r="A32" s="92" t="s">
        <v>36</v>
      </c>
      <c r="B32" s="93"/>
      <c r="C32" s="93"/>
      <c r="D32" s="93"/>
      <c r="E32" s="93"/>
      <c r="F32" s="94"/>
      <c r="G32" s="11"/>
      <c r="H32" s="99" t="s">
        <v>47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100"/>
      <c r="BW32" s="36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8"/>
      <c r="CM32" s="95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7"/>
    </row>
    <row r="33" spans="1:105" s="1" customFormat="1" ht="27" customHeight="1">
      <c r="A33" s="92" t="s">
        <v>37</v>
      </c>
      <c r="B33" s="93"/>
      <c r="C33" s="93"/>
      <c r="D33" s="93"/>
      <c r="E33" s="93"/>
      <c r="F33" s="94"/>
      <c r="G33" s="11"/>
      <c r="H33" s="99" t="s">
        <v>47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100"/>
      <c r="BW33" s="36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8"/>
      <c r="CM33" s="95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7"/>
    </row>
    <row r="34" spans="1:105" s="1" customFormat="1" ht="26.25" customHeight="1">
      <c r="A34" s="92" t="s">
        <v>38</v>
      </c>
      <c r="B34" s="93"/>
      <c r="C34" s="93"/>
      <c r="D34" s="93"/>
      <c r="E34" s="93"/>
      <c r="F34" s="94"/>
      <c r="G34" s="11"/>
      <c r="H34" s="26" t="s">
        <v>48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8">
        <v>4877680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95">
        <f>BW34/100*5.1</f>
        <v>248761.68</v>
      </c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7"/>
    </row>
    <row r="35" spans="1:105" s="1" customFormat="1" ht="13.5" customHeight="1">
      <c r="A35" s="92"/>
      <c r="B35" s="93"/>
      <c r="C35" s="93"/>
      <c r="D35" s="93"/>
      <c r="E35" s="93"/>
      <c r="F35" s="94"/>
      <c r="G35" s="81" t="s">
        <v>10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3"/>
      <c r="BW35" s="36" t="s">
        <v>11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95">
        <f>CM23+CM27+CM34</f>
        <v>1473059.36</v>
      </c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7"/>
    </row>
    <row r="36" ht="3" customHeight="1"/>
    <row r="37" spans="1:105" s="9" customFormat="1" ht="48" customHeight="1">
      <c r="A37" s="111" t="s">
        <v>88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</row>
    <row r="39" spans="1:105" s="6" customFormat="1" ht="14.25">
      <c r="A39" s="68" t="s">
        <v>49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</row>
    <row r="40" ht="6" customHeight="1"/>
    <row r="41" spans="1:105" s="6" customFormat="1" ht="14.25">
      <c r="A41" s="6" t="s">
        <v>14</v>
      </c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</row>
    <row r="42" spans="24:105" s="6" customFormat="1" ht="6" customHeight="1"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</row>
    <row r="43" spans="1:105" s="6" customFormat="1" ht="14.25">
      <c r="A43" s="66" t="s">
        <v>13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</row>
    <row r="44" ht="10.5" customHeight="1"/>
    <row r="45" spans="1:105" s="3" customFormat="1" ht="45" customHeight="1">
      <c r="A45" s="69" t="s">
        <v>0</v>
      </c>
      <c r="B45" s="70"/>
      <c r="C45" s="70"/>
      <c r="D45" s="70"/>
      <c r="E45" s="70"/>
      <c r="F45" s="70"/>
      <c r="G45" s="71"/>
      <c r="H45" s="69" t="s">
        <v>52</v>
      </c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1"/>
      <c r="BD45" s="69" t="s">
        <v>53</v>
      </c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1"/>
      <c r="BT45" s="69" t="s">
        <v>54</v>
      </c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1"/>
      <c r="CJ45" s="69" t="s">
        <v>51</v>
      </c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1"/>
    </row>
    <row r="46" spans="1:105" s="4" customFormat="1" ht="12.75">
      <c r="A46" s="89">
        <v>1</v>
      </c>
      <c r="B46" s="90"/>
      <c r="C46" s="90"/>
      <c r="D46" s="90"/>
      <c r="E46" s="90"/>
      <c r="F46" s="90"/>
      <c r="G46" s="91"/>
      <c r="H46" s="89">
        <v>2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1"/>
      <c r="BD46" s="89">
        <v>3</v>
      </c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1"/>
      <c r="BT46" s="89">
        <v>4</v>
      </c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1"/>
      <c r="CJ46" s="89">
        <v>5</v>
      </c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1"/>
    </row>
    <row r="47" spans="1:105" s="5" customFormat="1" ht="15" customHeight="1">
      <c r="A47" s="92"/>
      <c r="B47" s="93"/>
      <c r="C47" s="93"/>
      <c r="D47" s="93"/>
      <c r="E47" s="93"/>
      <c r="F47" s="93"/>
      <c r="G47" s="94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7"/>
      <c r="BD47" s="36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8"/>
      <c r="BT47" s="36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8"/>
      <c r="CJ47" s="36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8"/>
    </row>
    <row r="48" spans="1:105" s="5" customFormat="1" ht="15" customHeight="1">
      <c r="A48" s="92"/>
      <c r="B48" s="93"/>
      <c r="C48" s="93"/>
      <c r="D48" s="93"/>
      <c r="E48" s="93"/>
      <c r="F48" s="93"/>
      <c r="G48" s="94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7"/>
      <c r="BD48" s="36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8"/>
      <c r="BT48" s="36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8"/>
      <c r="CJ48" s="36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8"/>
    </row>
    <row r="49" spans="1:105" s="5" customFormat="1" ht="15" customHeight="1">
      <c r="A49" s="92"/>
      <c r="B49" s="93"/>
      <c r="C49" s="93"/>
      <c r="D49" s="93"/>
      <c r="E49" s="93"/>
      <c r="F49" s="93"/>
      <c r="G49" s="94"/>
      <c r="H49" s="81" t="s">
        <v>10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3"/>
      <c r="BD49" s="36" t="s">
        <v>11</v>
      </c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8"/>
      <c r="BT49" s="36" t="s">
        <v>11</v>
      </c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8"/>
      <c r="CJ49" s="36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8"/>
    </row>
    <row r="50" s="1" customFormat="1" ht="12" customHeight="1"/>
    <row r="51" spans="1:105" s="6" customFormat="1" ht="14.25">
      <c r="A51" s="68" t="s">
        <v>55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</row>
    <row r="52" ht="6" customHeight="1"/>
    <row r="53" spans="1:105" s="6" customFormat="1" ht="14.25">
      <c r="A53" s="6" t="s">
        <v>14</v>
      </c>
      <c r="X53" s="65" t="s">
        <v>130</v>
      </c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</row>
    <row r="54" spans="24:105" s="6" customFormat="1" ht="6" customHeight="1"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1:105" s="6" customFormat="1" ht="57" customHeight="1">
      <c r="A55" s="66" t="s">
        <v>13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98" t="s">
        <v>131</v>
      </c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</row>
    <row r="56" ht="10.5" customHeight="1"/>
    <row r="57" spans="1:105" s="3" customFormat="1" ht="55.5" customHeight="1">
      <c r="A57" s="69" t="s">
        <v>0</v>
      </c>
      <c r="B57" s="70"/>
      <c r="C57" s="70"/>
      <c r="D57" s="70"/>
      <c r="E57" s="70"/>
      <c r="F57" s="70"/>
      <c r="G57" s="71"/>
      <c r="H57" s="69" t="s">
        <v>16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1"/>
      <c r="BD57" s="69" t="s">
        <v>56</v>
      </c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1"/>
      <c r="BT57" s="69" t="s">
        <v>57</v>
      </c>
      <c r="BU57" s="70"/>
      <c r="BV57" s="70"/>
      <c r="BW57" s="70"/>
      <c r="BX57" s="70"/>
      <c r="BY57" s="70"/>
      <c r="BZ57" s="70"/>
      <c r="CA57" s="70"/>
      <c r="CB57" s="70"/>
      <c r="CC57" s="70"/>
      <c r="CD57" s="71"/>
      <c r="CE57" s="69" t="s">
        <v>87</v>
      </c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1"/>
    </row>
    <row r="58" spans="1:105" s="4" customFormat="1" ht="12.75">
      <c r="A58" s="89">
        <v>1</v>
      </c>
      <c r="B58" s="90"/>
      <c r="C58" s="90"/>
      <c r="D58" s="90"/>
      <c r="E58" s="90"/>
      <c r="F58" s="90"/>
      <c r="G58" s="91"/>
      <c r="H58" s="89">
        <v>2</v>
      </c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1"/>
      <c r="BD58" s="89">
        <v>3</v>
      </c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1"/>
      <c r="BT58" s="89">
        <v>4</v>
      </c>
      <c r="BU58" s="90"/>
      <c r="BV58" s="90"/>
      <c r="BW58" s="90"/>
      <c r="BX58" s="90"/>
      <c r="BY58" s="90"/>
      <c r="BZ58" s="90"/>
      <c r="CA58" s="90"/>
      <c r="CB58" s="90"/>
      <c r="CC58" s="90"/>
      <c r="CD58" s="91"/>
      <c r="CE58" s="89">
        <v>5</v>
      </c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1"/>
    </row>
    <row r="59" spans="1:105" s="5" customFormat="1" ht="15" customHeight="1">
      <c r="A59" s="92" t="s">
        <v>28</v>
      </c>
      <c r="B59" s="93"/>
      <c r="C59" s="93"/>
      <c r="D59" s="93"/>
      <c r="E59" s="93"/>
      <c r="F59" s="93"/>
      <c r="G59" s="94"/>
      <c r="H59" s="25" t="s">
        <v>132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7"/>
      <c r="BD59" s="36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8"/>
      <c r="BT59" s="36"/>
      <c r="BU59" s="37"/>
      <c r="BV59" s="37"/>
      <c r="BW59" s="37"/>
      <c r="BX59" s="37"/>
      <c r="BY59" s="37"/>
      <c r="BZ59" s="37"/>
      <c r="CA59" s="37"/>
      <c r="CB59" s="37"/>
      <c r="CC59" s="37"/>
      <c r="CD59" s="38"/>
      <c r="CE59" s="95">
        <v>1193</v>
      </c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7"/>
    </row>
    <row r="60" spans="1:105" s="5" customFormat="1" ht="15" customHeight="1">
      <c r="A60" s="92" t="s">
        <v>32</v>
      </c>
      <c r="B60" s="93"/>
      <c r="C60" s="93"/>
      <c r="D60" s="93"/>
      <c r="E60" s="93"/>
      <c r="F60" s="93"/>
      <c r="G60" s="94"/>
      <c r="H60" s="25" t="s">
        <v>133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7"/>
      <c r="BD60" s="36">
        <v>5460000</v>
      </c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8"/>
      <c r="BT60" s="36">
        <v>0.1</v>
      </c>
      <c r="BU60" s="37"/>
      <c r="BV60" s="37"/>
      <c r="BW60" s="37"/>
      <c r="BX60" s="37"/>
      <c r="BY60" s="37"/>
      <c r="BZ60" s="37"/>
      <c r="CA60" s="37"/>
      <c r="CB60" s="37"/>
      <c r="CC60" s="37"/>
      <c r="CD60" s="38"/>
      <c r="CE60" s="95">
        <f>BD60*0.1%</f>
        <v>5460</v>
      </c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7"/>
    </row>
    <row r="61" spans="1:105" s="5" customFormat="1" ht="15" customHeight="1">
      <c r="A61" s="92" t="s">
        <v>38</v>
      </c>
      <c r="B61" s="93"/>
      <c r="C61" s="93"/>
      <c r="D61" s="93"/>
      <c r="E61" s="93"/>
      <c r="F61" s="93"/>
      <c r="G61" s="94"/>
      <c r="H61" s="25" t="s">
        <v>134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7"/>
      <c r="BD61" s="36">
        <v>13683387.46</v>
      </c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8"/>
      <c r="BT61" s="36">
        <v>1.5</v>
      </c>
      <c r="BU61" s="37"/>
      <c r="BV61" s="37"/>
      <c r="BW61" s="37"/>
      <c r="BX61" s="37"/>
      <c r="BY61" s="37"/>
      <c r="BZ61" s="37"/>
      <c r="CA61" s="37"/>
      <c r="CB61" s="37"/>
      <c r="CC61" s="37"/>
      <c r="CD61" s="38"/>
      <c r="CE61" s="95">
        <f>BD61*1.5%</f>
        <v>205250.8119</v>
      </c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7"/>
    </row>
    <row r="62" spans="1:105" s="5" customFormat="1" ht="15" customHeight="1">
      <c r="A62" s="92" t="s">
        <v>94</v>
      </c>
      <c r="B62" s="93"/>
      <c r="C62" s="93"/>
      <c r="D62" s="93"/>
      <c r="E62" s="93"/>
      <c r="F62" s="93"/>
      <c r="G62" s="94"/>
      <c r="H62" s="25" t="s">
        <v>135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7"/>
      <c r="BD62" s="36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8"/>
      <c r="BT62" s="36"/>
      <c r="BU62" s="37"/>
      <c r="BV62" s="37"/>
      <c r="BW62" s="37"/>
      <c r="BX62" s="37"/>
      <c r="BY62" s="37"/>
      <c r="BZ62" s="37"/>
      <c r="CA62" s="37"/>
      <c r="CB62" s="37"/>
      <c r="CC62" s="37"/>
      <c r="CD62" s="38"/>
      <c r="CE62" s="95">
        <v>0</v>
      </c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7"/>
    </row>
    <row r="63" spans="1:105" s="5" customFormat="1" ht="15" customHeight="1">
      <c r="A63" s="92"/>
      <c r="B63" s="93"/>
      <c r="C63" s="93"/>
      <c r="D63" s="93"/>
      <c r="E63" s="93"/>
      <c r="F63" s="93"/>
      <c r="G63" s="94"/>
      <c r="H63" s="81" t="s">
        <v>10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3"/>
      <c r="BD63" s="36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8"/>
      <c r="BT63" s="36" t="s">
        <v>11</v>
      </c>
      <c r="BU63" s="37"/>
      <c r="BV63" s="37"/>
      <c r="BW63" s="37"/>
      <c r="BX63" s="37"/>
      <c r="BY63" s="37"/>
      <c r="BZ63" s="37"/>
      <c r="CA63" s="37"/>
      <c r="CB63" s="37"/>
      <c r="CC63" s="37"/>
      <c r="CD63" s="38"/>
      <c r="CE63" s="95">
        <f>SUM(CE59:CE62)</f>
        <v>211903.8119</v>
      </c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7"/>
    </row>
    <row r="65" spans="1:105" s="6" customFormat="1" ht="14.25">
      <c r="A65" s="68" t="s">
        <v>58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</row>
    <row r="66" ht="6" customHeight="1"/>
    <row r="67" spans="1:105" s="6" customFormat="1" ht="14.25">
      <c r="A67" s="6" t="s">
        <v>14</v>
      </c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</row>
    <row r="68" spans="24:105" s="6" customFormat="1" ht="6" customHeight="1"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</row>
    <row r="69" spans="1:105" s="6" customFormat="1" ht="14.25">
      <c r="A69" s="66" t="s">
        <v>13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</row>
    <row r="70" ht="10.5" customHeight="1"/>
    <row r="71" spans="1:105" s="3" customFormat="1" ht="45" customHeight="1">
      <c r="A71" s="69" t="s">
        <v>0</v>
      </c>
      <c r="B71" s="70"/>
      <c r="C71" s="70"/>
      <c r="D71" s="70"/>
      <c r="E71" s="70"/>
      <c r="F71" s="70"/>
      <c r="G71" s="71"/>
      <c r="H71" s="69" t="s">
        <v>52</v>
      </c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1"/>
      <c r="BD71" s="69" t="s">
        <v>53</v>
      </c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1"/>
      <c r="BT71" s="69" t="s">
        <v>54</v>
      </c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1"/>
      <c r="CJ71" s="69" t="s">
        <v>51</v>
      </c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1"/>
    </row>
    <row r="72" spans="1:105" s="4" customFormat="1" ht="12.75">
      <c r="A72" s="89">
        <v>1</v>
      </c>
      <c r="B72" s="90"/>
      <c r="C72" s="90"/>
      <c r="D72" s="90"/>
      <c r="E72" s="90"/>
      <c r="F72" s="90"/>
      <c r="G72" s="91"/>
      <c r="H72" s="89">
        <v>2</v>
      </c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1"/>
      <c r="BD72" s="89">
        <v>3</v>
      </c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1"/>
      <c r="BT72" s="89">
        <v>4</v>
      </c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1"/>
      <c r="CJ72" s="89">
        <v>5</v>
      </c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1"/>
    </row>
    <row r="73" spans="1:105" s="5" customFormat="1" ht="15" customHeight="1">
      <c r="A73" s="92"/>
      <c r="B73" s="93"/>
      <c r="C73" s="93"/>
      <c r="D73" s="93"/>
      <c r="E73" s="93"/>
      <c r="F73" s="93"/>
      <c r="G73" s="94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7"/>
      <c r="BD73" s="36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8"/>
      <c r="BT73" s="36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8"/>
      <c r="CJ73" s="36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8"/>
    </row>
    <row r="74" spans="1:105" s="5" customFormat="1" ht="15" customHeight="1">
      <c r="A74" s="92"/>
      <c r="B74" s="93"/>
      <c r="C74" s="93"/>
      <c r="D74" s="93"/>
      <c r="E74" s="93"/>
      <c r="F74" s="93"/>
      <c r="G74" s="94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7"/>
      <c r="BD74" s="36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8"/>
      <c r="BT74" s="36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8"/>
      <c r="CJ74" s="36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8"/>
    </row>
    <row r="75" spans="1:105" s="5" customFormat="1" ht="15" customHeight="1">
      <c r="A75" s="92"/>
      <c r="B75" s="93"/>
      <c r="C75" s="93"/>
      <c r="D75" s="93"/>
      <c r="E75" s="93"/>
      <c r="F75" s="93"/>
      <c r="G75" s="94"/>
      <c r="H75" s="81" t="s">
        <v>10</v>
      </c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3"/>
      <c r="BD75" s="36" t="s">
        <v>11</v>
      </c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8"/>
      <c r="BT75" s="36" t="s">
        <v>11</v>
      </c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8"/>
      <c r="CJ75" s="36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8"/>
    </row>
    <row r="77" spans="1:105" s="6" customFormat="1" ht="27" customHeight="1">
      <c r="A77" s="129" t="s">
        <v>59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</row>
    <row r="78" ht="6" customHeight="1"/>
    <row r="79" spans="1:105" s="6" customFormat="1" ht="14.25">
      <c r="A79" s="6" t="s">
        <v>14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</row>
    <row r="80" spans="24:105" s="6" customFormat="1" ht="6" customHeight="1"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</row>
    <row r="81" spans="1:105" s="6" customFormat="1" ht="14.25" customHeight="1">
      <c r="A81" s="66" t="s">
        <v>13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</row>
    <row r="82" ht="10.5" customHeight="1"/>
    <row r="83" spans="1:105" s="3" customFormat="1" ht="45" customHeight="1">
      <c r="A83" s="69" t="s">
        <v>0</v>
      </c>
      <c r="B83" s="70"/>
      <c r="C83" s="70"/>
      <c r="D83" s="70"/>
      <c r="E83" s="70"/>
      <c r="F83" s="70"/>
      <c r="G83" s="71"/>
      <c r="H83" s="69" t="s">
        <v>52</v>
      </c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1"/>
      <c r="BD83" s="69" t="s">
        <v>53</v>
      </c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1"/>
      <c r="BT83" s="69" t="s">
        <v>54</v>
      </c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1"/>
      <c r="CJ83" s="69" t="s">
        <v>51</v>
      </c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1"/>
    </row>
    <row r="84" spans="1:105" s="4" customFormat="1" ht="12.75">
      <c r="A84" s="89">
        <v>1</v>
      </c>
      <c r="B84" s="90"/>
      <c r="C84" s="90"/>
      <c r="D84" s="90"/>
      <c r="E84" s="90"/>
      <c r="F84" s="90"/>
      <c r="G84" s="91"/>
      <c r="H84" s="89">
        <v>2</v>
      </c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1"/>
      <c r="BD84" s="89">
        <v>3</v>
      </c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1"/>
      <c r="BT84" s="89">
        <v>4</v>
      </c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1"/>
      <c r="CJ84" s="89">
        <v>5</v>
      </c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1"/>
    </row>
    <row r="85" spans="1:105" s="5" customFormat="1" ht="15" customHeight="1">
      <c r="A85" s="92"/>
      <c r="B85" s="93"/>
      <c r="C85" s="93"/>
      <c r="D85" s="93"/>
      <c r="E85" s="93"/>
      <c r="F85" s="93"/>
      <c r="G85" s="94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7"/>
      <c r="BD85" s="36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8"/>
      <c r="BT85" s="36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8"/>
      <c r="CJ85" s="36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8"/>
    </row>
    <row r="86" spans="1:105" s="5" customFormat="1" ht="15" customHeight="1">
      <c r="A86" s="92"/>
      <c r="B86" s="93"/>
      <c r="C86" s="93"/>
      <c r="D86" s="93"/>
      <c r="E86" s="93"/>
      <c r="F86" s="93"/>
      <c r="G86" s="94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7"/>
      <c r="BD86" s="36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8"/>
      <c r="BT86" s="36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8"/>
      <c r="CJ86" s="36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8"/>
    </row>
    <row r="87" spans="1:105" s="5" customFormat="1" ht="15" customHeight="1">
      <c r="A87" s="92"/>
      <c r="B87" s="93"/>
      <c r="C87" s="93"/>
      <c r="D87" s="93"/>
      <c r="E87" s="93"/>
      <c r="F87" s="93"/>
      <c r="G87" s="94"/>
      <c r="H87" s="81" t="s">
        <v>10</v>
      </c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3"/>
      <c r="BD87" s="36" t="s">
        <v>11</v>
      </c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8"/>
      <c r="BT87" s="36" t="s">
        <v>11</v>
      </c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8"/>
      <c r="CJ87" s="36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8"/>
    </row>
    <row r="89" spans="1:105" s="6" customFormat="1" ht="14.25">
      <c r="A89" s="68" t="s">
        <v>60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</row>
    <row r="90" ht="6" customHeight="1"/>
    <row r="91" spans="1:105" s="6" customFormat="1" ht="14.25">
      <c r="A91" s="6" t="s">
        <v>14</v>
      </c>
      <c r="X91" s="65" t="s">
        <v>136</v>
      </c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</row>
    <row r="92" spans="24:105" s="6" customFormat="1" ht="6" customHeight="1"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</row>
    <row r="93" spans="1:105" s="6" customFormat="1" ht="57.75" customHeight="1">
      <c r="A93" s="66" t="s">
        <v>13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98" t="s">
        <v>131</v>
      </c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</row>
    <row r="94" ht="10.5" customHeight="1"/>
    <row r="95" spans="1:105" s="6" customFormat="1" ht="14.25">
      <c r="A95" s="68" t="s">
        <v>61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</row>
    <row r="96" ht="10.5" customHeight="1"/>
    <row r="97" spans="1:105" s="3" customFormat="1" ht="45" customHeight="1">
      <c r="A97" s="69" t="s">
        <v>0</v>
      </c>
      <c r="B97" s="70"/>
      <c r="C97" s="70"/>
      <c r="D97" s="70"/>
      <c r="E97" s="70"/>
      <c r="F97" s="70"/>
      <c r="G97" s="71"/>
      <c r="H97" s="69" t="s">
        <v>16</v>
      </c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1"/>
      <c r="AP97" s="69" t="s">
        <v>137</v>
      </c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1"/>
      <c r="BF97" s="69" t="s">
        <v>63</v>
      </c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1"/>
      <c r="BV97" s="69" t="s">
        <v>64</v>
      </c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1"/>
      <c r="CL97" s="69" t="s">
        <v>19</v>
      </c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1"/>
    </row>
    <row r="98" spans="1:105" s="4" customFormat="1" ht="12.75">
      <c r="A98" s="89">
        <v>1</v>
      </c>
      <c r="B98" s="90"/>
      <c r="C98" s="90"/>
      <c r="D98" s="90"/>
      <c r="E98" s="90"/>
      <c r="F98" s="90"/>
      <c r="G98" s="91"/>
      <c r="H98" s="89">
        <v>2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>
        <v>3</v>
      </c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1"/>
      <c r="BF98" s="89">
        <v>4</v>
      </c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1"/>
      <c r="BV98" s="89">
        <v>5</v>
      </c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1"/>
      <c r="CL98" s="89">
        <v>6</v>
      </c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1"/>
    </row>
    <row r="99" spans="1:105" s="5" customFormat="1" ht="15" customHeight="1">
      <c r="A99" s="92" t="s">
        <v>28</v>
      </c>
      <c r="B99" s="93"/>
      <c r="C99" s="93"/>
      <c r="D99" s="93"/>
      <c r="E99" s="93"/>
      <c r="F99" s="93"/>
      <c r="G99" s="94"/>
      <c r="H99" s="25" t="s">
        <v>138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7"/>
      <c r="AP99" s="36">
        <v>2</v>
      </c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8"/>
      <c r="BF99" s="36">
        <v>12</v>
      </c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8"/>
      <c r="BV99" s="28">
        <v>849.6</v>
      </c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30"/>
      <c r="CL99" s="95">
        <f>AP99*BF99*BV99</f>
        <v>20390.4</v>
      </c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7"/>
    </row>
    <row r="100" spans="1:105" s="5" customFormat="1" ht="15" customHeight="1">
      <c r="A100" s="92" t="s">
        <v>32</v>
      </c>
      <c r="B100" s="93"/>
      <c r="C100" s="93"/>
      <c r="D100" s="93"/>
      <c r="E100" s="93"/>
      <c r="F100" s="93"/>
      <c r="G100" s="94"/>
      <c r="H100" s="25" t="s">
        <v>139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7"/>
      <c r="AP100" s="36">
        <v>1</v>
      </c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8"/>
      <c r="BF100" s="36">
        <v>12</v>
      </c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8"/>
      <c r="BV100" s="28">
        <v>94.4</v>
      </c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30"/>
      <c r="CL100" s="95">
        <f>AP100*BF100*BV100</f>
        <v>1132.8000000000002</v>
      </c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7"/>
    </row>
    <row r="101" spans="1:105" s="5" customFormat="1" ht="15" customHeight="1">
      <c r="A101" s="92" t="s">
        <v>38</v>
      </c>
      <c r="B101" s="93"/>
      <c r="C101" s="93"/>
      <c r="D101" s="93"/>
      <c r="E101" s="93"/>
      <c r="F101" s="93"/>
      <c r="G101" s="94"/>
      <c r="H101" s="87" t="s">
        <v>163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36">
        <v>1</v>
      </c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8"/>
      <c r="BF101" s="36">
        <v>12</v>
      </c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8"/>
      <c r="BV101" s="28">
        <v>350</v>
      </c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30"/>
      <c r="CL101" s="95">
        <f>AP101*BF101*BV101</f>
        <v>4200</v>
      </c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7"/>
    </row>
    <row r="102" spans="1:105" s="5" customFormat="1" ht="26.25" customHeight="1">
      <c r="A102" s="92" t="s">
        <v>94</v>
      </c>
      <c r="B102" s="93"/>
      <c r="C102" s="93"/>
      <c r="D102" s="93"/>
      <c r="E102" s="93"/>
      <c r="F102" s="93"/>
      <c r="G102" s="94"/>
      <c r="H102" s="25" t="s">
        <v>140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7"/>
      <c r="AP102" s="35">
        <v>400</v>
      </c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>
        <v>12</v>
      </c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64">
        <v>1.65</v>
      </c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95">
        <f>AP102*BF102*BV102</f>
        <v>7920</v>
      </c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7"/>
    </row>
    <row r="103" spans="1:105" s="5" customFormat="1" ht="15" customHeight="1">
      <c r="A103" s="92"/>
      <c r="B103" s="93"/>
      <c r="C103" s="93"/>
      <c r="D103" s="93"/>
      <c r="E103" s="93"/>
      <c r="F103" s="93"/>
      <c r="G103" s="94"/>
      <c r="H103" s="130" t="s">
        <v>62</v>
      </c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2"/>
      <c r="AP103" s="36" t="s">
        <v>11</v>
      </c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8"/>
      <c r="BF103" s="36" t="s">
        <v>11</v>
      </c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8"/>
      <c r="BV103" s="36" t="s">
        <v>11</v>
      </c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8"/>
      <c r="CL103" s="95">
        <f>SUM(CL99:CL102)</f>
        <v>33643.2</v>
      </c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7"/>
    </row>
    <row r="104" ht="10.5" customHeight="1"/>
    <row r="105" spans="1:105" s="6" customFormat="1" ht="14.25">
      <c r="A105" s="68" t="s">
        <v>65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</row>
    <row r="106" ht="10.5" customHeight="1"/>
    <row r="107" spans="1:105" s="3" customFormat="1" ht="45" customHeight="1">
      <c r="A107" s="69" t="s">
        <v>0</v>
      </c>
      <c r="B107" s="70"/>
      <c r="C107" s="70"/>
      <c r="D107" s="70"/>
      <c r="E107" s="70"/>
      <c r="F107" s="70"/>
      <c r="G107" s="71"/>
      <c r="H107" s="69" t="s">
        <v>16</v>
      </c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1"/>
      <c r="BD107" s="69" t="s">
        <v>66</v>
      </c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1"/>
      <c r="BT107" s="69" t="s">
        <v>67</v>
      </c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1"/>
      <c r="CJ107" s="69" t="s">
        <v>50</v>
      </c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1"/>
    </row>
    <row r="108" spans="1:105" s="4" customFormat="1" ht="12.75">
      <c r="A108" s="89">
        <v>1</v>
      </c>
      <c r="B108" s="90"/>
      <c r="C108" s="90"/>
      <c r="D108" s="90"/>
      <c r="E108" s="90"/>
      <c r="F108" s="90"/>
      <c r="G108" s="91"/>
      <c r="H108" s="89">
        <v>2</v>
      </c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1"/>
      <c r="BD108" s="89">
        <v>3</v>
      </c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1"/>
      <c r="BT108" s="89">
        <v>4</v>
      </c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1"/>
      <c r="CJ108" s="89">
        <v>5</v>
      </c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1"/>
    </row>
    <row r="109" spans="1:105" s="5" customFormat="1" ht="15" customHeight="1">
      <c r="A109" s="92"/>
      <c r="B109" s="93"/>
      <c r="C109" s="93"/>
      <c r="D109" s="93"/>
      <c r="E109" s="93"/>
      <c r="F109" s="93"/>
      <c r="G109" s="94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7"/>
      <c r="BD109" s="36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8"/>
      <c r="BT109" s="36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8"/>
      <c r="CJ109" s="36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8"/>
    </row>
    <row r="110" spans="1:105" s="5" customFormat="1" ht="15" customHeight="1">
      <c r="A110" s="92"/>
      <c r="B110" s="93"/>
      <c r="C110" s="93"/>
      <c r="D110" s="93"/>
      <c r="E110" s="93"/>
      <c r="F110" s="93"/>
      <c r="G110" s="94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7"/>
      <c r="BD110" s="36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8"/>
      <c r="BT110" s="36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8"/>
      <c r="CJ110" s="36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8"/>
    </row>
    <row r="111" spans="1:105" s="5" customFormat="1" ht="15" customHeight="1">
      <c r="A111" s="92"/>
      <c r="B111" s="93"/>
      <c r="C111" s="93"/>
      <c r="D111" s="93"/>
      <c r="E111" s="93"/>
      <c r="F111" s="93"/>
      <c r="G111" s="94"/>
      <c r="H111" s="81" t="s">
        <v>10</v>
      </c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3"/>
      <c r="BD111" s="36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8"/>
      <c r="BT111" s="36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8"/>
      <c r="CJ111" s="36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8"/>
    </row>
    <row r="112" ht="10.5" customHeight="1"/>
    <row r="113" spans="1:105" s="6" customFormat="1" ht="14.25">
      <c r="A113" s="68" t="s">
        <v>68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</row>
    <row r="114" ht="10.5" customHeight="1"/>
    <row r="115" spans="1:105" s="3" customFormat="1" ht="45" customHeight="1">
      <c r="A115" s="69" t="s">
        <v>0</v>
      </c>
      <c r="B115" s="70"/>
      <c r="C115" s="70"/>
      <c r="D115" s="70"/>
      <c r="E115" s="70"/>
      <c r="F115" s="70"/>
      <c r="G115" s="71"/>
      <c r="H115" s="69" t="s">
        <v>52</v>
      </c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1"/>
      <c r="AP115" s="69" t="s">
        <v>69</v>
      </c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1"/>
      <c r="BF115" s="69" t="s">
        <v>70</v>
      </c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1"/>
      <c r="BV115" s="69" t="s">
        <v>71</v>
      </c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1"/>
      <c r="CL115" s="69" t="s">
        <v>72</v>
      </c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1"/>
    </row>
    <row r="116" spans="1:105" s="4" customFormat="1" ht="12.75">
      <c r="A116" s="89">
        <v>1</v>
      </c>
      <c r="B116" s="90"/>
      <c r="C116" s="90"/>
      <c r="D116" s="90"/>
      <c r="E116" s="90"/>
      <c r="F116" s="90"/>
      <c r="G116" s="91"/>
      <c r="H116" s="89">
        <v>2</v>
      </c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>
        <v>4</v>
      </c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1"/>
      <c r="BF116" s="89">
        <v>5</v>
      </c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1"/>
      <c r="BV116" s="89">
        <v>6</v>
      </c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1"/>
      <c r="CL116" s="89">
        <v>6</v>
      </c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1"/>
    </row>
    <row r="117" spans="1:105" s="5" customFormat="1" ht="15" customHeight="1">
      <c r="A117" s="92" t="s">
        <v>28</v>
      </c>
      <c r="B117" s="93"/>
      <c r="C117" s="93"/>
      <c r="D117" s="93"/>
      <c r="E117" s="93"/>
      <c r="F117" s="93"/>
      <c r="G117" s="94"/>
      <c r="H117" s="25" t="s">
        <v>141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7"/>
      <c r="AP117" s="36">
        <v>105200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8"/>
      <c r="BF117" s="28">
        <v>6.48</v>
      </c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30"/>
      <c r="BV117" s="36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8"/>
      <c r="CL117" s="95">
        <f>AP117*BF117</f>
        <v>681696</v>
      </c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7"/>
    </row>
    <row r="118" spans="1:105" s="5" customFormat="1" ht="15" customHeight="1">
      <c r="A118" s="92" t="s">
        <v>32</v>
      </c>
      <c r="B118" s="93"/>
      <c r="C118" s="93"/>
      <c r="D118" s="93"/>
      <c r="E118" s="93"/>
      <c r="F118" s="93"/>
      <c r="G118" s="94"/>
      <c r="H118" s="25" t="s">
        <v>142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7"/>
      <c r="AP118" s="36">
        <v>450.6</v>
      </c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8"/>
      <c r="BF118" s="28">
        <v>5025.57</v>
      </c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30"/>
      <c r="BV118" s="36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8"/>
      <c r="CL118" s="95">
        <f>AP118*BF118</f>
        <v>2264521.842</v>
      </c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7"/>
    </row>
    <row r="119" spans="1:105" s="5" customFormat="1" ht="15" customHeight="1">
      <c r="A119" s="92" t="s">
        <v>38</v>
      </c>
      <c r="B119" s="93"/>
      <c r="C119" s="93"/>
      <c r="D119" s="93"/>
      <c r="E119" s="93"/>
      <c r="F119" s="93"/>
      <c r="G119" s="94"/>
      <c r="H119" s="25" t="s">
        <v>143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7"/>
      <c r="AP119" s="36">
        <v>2685</v>
      </c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8"/>
      <c r="BF119" s="28">
        <v>32.32</v>
      </c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30"/>
      <c r="BV119" s="36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8"/>
      <c r="CL119" s="95">
        <f>AP119*BF119</f>
        <v>86779.2</v>
      </c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7"/>
    </row>
    <row r="120" spans="1:105" s="5" customFormat="1" ht="15" customHeight="1">
      <c r="A120" s="92" t="s">
        <v>94</v>
      </c>
      <c r="B120" s="93"/>
      <c r="C120" s="93"/>
      <c r="D120" s="93"/>
      <c r="E120" s="93"/>
      <c r="F120" s="93"/>
      <c r="G120" s="94"/>
      <c r="H120" s="25" t="s">
        <v>144</v>
      </c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7"/>
      <c r="AP120" s="36">
        <v>2685</v>
      </c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8"/>
      <c r="BF120" s="28">
        <v>26.01</v>
      </c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30"/>
      <c r="BV120" s="36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8"/>
      <c r="CL120" s="95">
        <f>AP120*BF120</f>
        <v>69836.85</v>
      </c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7"/>
    </row>
    <row r="121" spans="1:105" s="5" customFormat="1" ht="15" customHeight="1">
      <c r="A121" s="92"/>
      <c r="B121" s="93"/>
      <c r="C121" s="93"/>
      <c r="D121" s="93"/>
      <c r="E121" s="93"/>
      <c r="F121" s="93"/>
      <c r="G121" s="94"/>
      <c r="H121" s="81" t="s">
        <v>10</v>
      </c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3"/>
      <c r="AP121" s="36" t="s">
        <v>11</v>
      </c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8"/>
      <c r="BF121" s="36" t="s">
        <v>11</v>
      </c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8"/>
      <c r="BV121" s="36" t="s">
        <v>11</v>
      </c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8"/>
      <c r="CL121" s="95">
        <f>SUM(CL117:CL120)</f>
        <v>3102833.8920000005</v>
      </c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7"/>
    </row>
    <row r="123" spans="1:105" s="6" customFormat="1" ht="14.25">
      <c r="A123" s="68" t="s">
        <v>76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</row>
    <row r="124" ht="10.5" customHeight="1"/>
    <row r="125" spans="1:105" s="3" customFormat="1" ht="45" customHeight="1">
      <c r="A125" s="69" t="s">
        <v>0</v>
      </c>
      <c r="B125" s="70"/>
      <c r="C125" s="70"/>
      <c r="D125" s="70"/>
      <c r="E125" s="70"/>
      <c r="F125" s="70"/>
      <c r="G125" s="71"/>
      <c r="H125" s="69" t="s">
        <v>52</v>
      </c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1"/>
      <c r="BD125" s="69" t="s">
        <v>73</v>
      </c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1"/>
      <c r="BT125" s="69" t="s">
        <v>75</v>
      </c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1"/>
      <c r="CJ125" s="69" t="s">
        <v>74</v>
      </c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1"/>
    </row>
    <row r="126" spans="1:105" s="4" customFormat="1" ht="12.75">
      <c r="A126" s="89">
        <v>1</v>
      </c>
      <c r="B126" s="90"/>
      <c r="C126" s="90"/>
      <c r="D126" s="90"/>
      <c r="E126" s="90"/>
      <c r="F126" s="90"/>
      <c r="G126" s="91"/>
      <c r="H126" s="89">
        <v>2</v>
      </c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1"/>
      <c r="BD126" s="89">
        <v>4</v>
      </c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1"/>
      <c r="BT126" s="89">
        <v>5</v>
      </c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1"/>
      <c r="CJ126" s="89">
        <v>6</v>
      </c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1"/>
    </row>
    <row r="127" spans="1:105" s="5" customFormat="1" ht="15" customHeight="1">
      <c r="A127" s="92"/>
      <c r="B127" s="93"/>
      <c r="C127" s="93"/>
      <c r="D127" s="93"/>
      <c r="E127" s="93"/>
      <c r="F127" s="93"/>
      <c r="G127" s="94"/>
      <c r="H127" s="25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7"/>
      <c r="BD127" s="36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8"/>
      <c r="BT127" s="36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8"/>
      <c r="CJ127" s="36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8"/>
    </row>
    <row r="128" spans="1:105" s="5" customFormat="1" ht="15" customHeight="1">
      <c r="A128" s="92"/>
      <c r="B128" s="93"/>
      <c r="C128" s="93"/>
      <c r="D128" s="93"/>
      <c r="E128" s="93"/>
      <c r="F128" s="93"/>
      <c r="G128" s="94"/>
      <c r="H128" s="25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7"/>
      <c r="BD128" s="36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8"/>
      <c r="BT128" s="36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8"/>
      <c r="CJ128" s="36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8"/>
    </row>
    <row r="129" spans="1:105" s="5" customFormat="1" ht="15" customHeight="1">
      <c r="A129" s="92"/>
      <c r="B129" s="93"/>
      <c r="C129" s="93"/>
      <c r="D129" s="93"/>
      <c r="E129" s="93"/>
      <c r="F129" s="93"/>
      <c r="G129" s="94"/>
      <c r="H129" s="81" t="s">
        <v>10</v>
      </c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3"/>
      <c r="BD129" s="36" t="s">
        <v>11</v>
      </c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8"/>
      <c r="BT129" s="36" t="s">
        <v>11</v>
      </c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8"/>
      <c r="CJ129" s="36" t="s">
        <v>11</v>
      </c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8"/>
    </row>
    <row r="131" spans="1:105" s="6" customFormat="1" ht="14.25">
      <c r="A131" s="68" t="s">
        <v>77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</row>
    <row r="132" ht="10.5" customHeight="1"/>
    <row r="133" spans="1:105" s="3" customFormat="1" ht="45" customHeight="1">
      <c r="A133" s="69" t="s">
        <v>0</v>
      </c>
      <c r="B133" s="70"/>
      <c r="C133" s="70"/>
      <c r="D133" s="70"/>
      <c r="E133" s="70"/>
      <c r="F133" s="70"/>
      <c r="G133" s="71"/>
      <c r="H133" s="69" t="s">
        <v>16</v>
      </c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1"/>
      <c r="BD133" s="69" t="s">
        <v>78</v>
      </c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1"/>
      <c r="BT133" s="69" t="s">
        <v>70</v>
      </c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1"/>
      <c r="CJ133" s="69" t="s">
        <v>50</v>
      </c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1"/>
    </row>
    <row r="134" spans="1:105" s="4" customFormat="1" ht="12.75">
      <c r="A134" s="89">
        <v>1</v>
      </c>
      <c r="B134" s="90"/>
      <c r="C134" s="90"/>
      <c r="D134" s="90"/>
      <c r="E134" s="90"/>
      <c r="F134" s="90"/>
      <c r="G134" s="91"/>
      <c r="H134" s="89">
        <v>2</v>
      </c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1"/>
      <c r="BD134" s="89">
        <v>3</v>
      </c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1"/>
      <c r="BT134" s="89">
        <v>4</v>
      </c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1"/>
      <c r="CJ134" s="89">
        <v>5</v>
      </c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1"/>
    </row>
    <row r="135" spans="1:105" s="5" customFormat="1" ht="15" customHeight="1">
      <c r="A135" s="92" t="s">
        <v>28</v>
      </c>
      <c r="B135" s="93"/>
      <c r="C135" s="93"/>
      <c r="D135" s="93"/>
      <c r="E135" s="93"/>
      <c r="F135" s="93"/>
      <c r="G135" s="94"/>
      <c r="H135" s="25" t="s">
        <v>145</v>
      </c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7"/>
      <c r="BD135" s="36">
        <v>685</v>
      </c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8"/>
      <c r="BT135" s="28">
        <v>1.17</v>
      </c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30"/>
      <c r="CJ135" s="95">
        <f>BD135*BT135*12</f>
        <v>9617.4</v>
      </c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7"/>
    </row>
    <row r="136" spans="1:105" s="5" customFormat="1" ht="15" customHeight="1">
      <c r="A136" s="92" t="s">
        <v>32</v>
      </c>
      <c r="B136" s="93"/>
      <c r="C136" s="93"/>
      <c r="D136" s="93"/>
      <c r="E136" s="93"/>
      <c r="F136" s="93"/>
      <c r="G136" s="94"/>
      <c r="H136" s="25" t="s">
        <v>146</v>
      </c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7"/>
      <c r="BD136" s="36">
        <v>4500</v>
      </c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8"/>
      <c r="BT136" s="28">
        <v>0.5</v>
      </c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30"/>
      <c r="CJ136" s="95">
        <f>BD136*BT136</f>
        <v>2250</v>
      </c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7"/>
    </row>
    <row r="137" spans="1:105" s="5" customFormat="1" ht="27" customHeight="1">
      <c r="A137" s="92" t="s">
        <v>38</v>
      </c>
      <c r="B137" s="93"/>
      <c r="C137" s="93"/>
      <c r="D137" s="93"/>
      <c r="E137" s="93"/>
      <c r="F137" s="93"/>
      <c r="G137" s="94"/>
      <c r="H137" s="25" t="s">
        <v>164</v>
      </c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7"/>
      <c r="BD137" s="36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8"/>
      <c r="BT137" s="28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30"/>
      <c r="CJ137" s="95">
        <v>34531.94</v>
      </c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7"/>
    </row>
    <row r="138" spans="1:105" s="5" customFormat="1" ht="27.75" customHeight="1">
      <c r="A138" s="92" t="s">
        <v>94</v>
      </c>
      <c r="B138" s="93"/>
      <c r="C138" s="93"/>
      <c r="D138" s="93"/>
      <c r="E138" s="93"/>
      <c r="F138" s="93"/>
      <c r="G138" s="94"/>
      <c r="H138" s="25" t="s">
        <v>147</v>
      </c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7"/>
      <c r="BD138" s="36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8"/>
      <c r="BT138" s="28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30"/>
      <c r="CJ138" s="95">
        <f>BD138*BT138</f>
        <v>0</v>
      </c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7"/>
    </row>
    <row r="139" spans="1:105" s="5" customFormat="1" ht="15" customHeight="1">
      <c r="A139" s="92" t="s">
        <v>95</v>
      </c>
      <c r="B139" s="93"/>
      <c r="C139" s="93"/>
      <c r="D139" s="93"/>
      <c r="E139" s="93"/>
      <c r="F139" s="93"/>
      <c r="G139" s="94"/>
      <c r="H139" s="25" t="s">
        <v>148</v>
      </c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7"/>
      <c r="BD139" s="36">
        <v>2</v>
      </c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8"/>
      <c r="BT139" s="28">
        <v>350</v>
      </c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30"/>
      <c r="CJ139" s="95">
        <f>BD139*BT139</f>
        <v>700</v>
      </c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7"/>
    </row>
    <row r="140" spans="1:105" s="5" customFormat="1" ht="15" customHeight="1">
      <c r="A140" s="92" t="s">
        <v>96</v>
      </c>
      <c r="B140" s="93"/>
      <c r="C140" s="93"/>
      <c r="D140" s="93"/>
      <c r="E140" s="93"/>
      <c r="F140" s="93"/>
      <c r="G140" s="94"/>
      <c r="H140" s="25" t="s">
        <v>149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7"/>
      <c r="BD140" s="36">
        <v>43</v>
      </c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8"/>
      <c r="BT140" s="28">
        <v>350</v>
      </c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30"/>
      <c r="CJ140" s="95">
        <f>BD140*BT140</f>
        <v>15050</v>
      </c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7"/>
    </row>
    <row r="141" spans="1:105" s="5" customFormat="1" ht="16.5" customHeight="1">
      <c r="A141" s="92" t="s">
        <v>102</v>
      </c>
      <c r="B141" s="93"/>
      <c r="C141" s="93"/>
      <c r="D141" s="93"/>
      <c r="E141" s="93"/>
      <c r="F141" s="93"/>
      <c r="G141" s="94"/>
      <c r="H141" s="25" t="s">
        <v>150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7"/>
      <c r="BD141" s="36">
        <v>1</v>
      </c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8"/>
      <c r="BT141" s="28">
        <v>2301.5</v>
      </c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30"/>
      <c r="CJ141" s="95">
        <f>BT141*12</f>
        <v>27618</v>
      </c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7"/>
    </row>
    <row r="142" spans="1:105" s="5" customFormat="1" ht="16.5" customHeight="1">
      <c r="A142" s="92" t="s">
        <v>103</v>
      </c>
      <c r="B142" s="93"/>
      <c r="C142" s="93"/>
      <c r="D142" s="93"/>
      <c r="E142" s="93"/>
      <c r="F142" s="93"/>
      <c r="G142" s="94"/>
      <c r="H142" s="25" t="s">
        <v>170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7"/>
      <c r="BD142" s="36">
        <v>7</v>
      </c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8"/>
      <c r="BT142" s="28">
        <v>600</v>
      </c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30"/>
      <c r="CJ142" s="95">
        <f>BD142*BT142</f>
        <v>4200</v>
      </c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7"/>
    </row>
    <row r="143" spans="1:105" s="5" customFormat="1" ht="15" customHeight="1">
      <c r="A143" s="92"/>
      <c r="B143" s="93"/>
      <c r="C143" s="93"/>
      <c r="D143" s="93"/>
      <c r="E143" s="93"/>
      <c r="F143" s="93"/>
      <c r="G143" s="94"/>
      <c r="H143" s="81" t="s">
        <v>10</v>
      </c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3"/>
      <c r="BD143" s="36" t="s">
        <v>11</v>
      </c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8"/>
      <c r="BT143" s="36" t="s">
        <v>11</v>
      </c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8"/>
      <c r="CJ143" s="95">
        <f>SUM(CJ135:CJ142)</f>
        <v>93967.34</v>
      </c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7"/>
    </row>
    <row r="145" spans="1:105" s="6" customFormat="1" ht="14.25">
      <c r="A145" s="68" t="s">
        <v>79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</row>
    <row r="146" ht="10.5" customHeight="1"/>
    <row r="147" spans="1:105" ht="30" customHeight="1">
      <c r="A147" s="69" t="s">
        <v>0</v>
      </c>
      <c r="B147" s="70"/>
      <c r="C147" s="70"/>
      <c r="D147" s="70"/>
      <c r="E147" s="70"/>
      <c r="F147" s="70"/>
      <c r="G147" s="71"/>
      <c r="H147" s="69" t="s">
        <v>16</v>
      </c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1"/>
      <c r="BT147" s="69" t="s">
        <v>81</v>
      </c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1"/>
      <c r="CJ147" s="69" t="s">
        <v>82</v>
      </c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1"/>
    </row>
    <row r="148" spans="1:105" s="1" customFormat="1" ht="12.75">
      <c r="A148" s="89">
        <v>1</v>
      </c>
      <c r="B148" s="90"/>
      <c r="C148" s="90"/>
      <c r="D148" s="90"/>
      <c r="E148" s="90"/>
      <c r="F148" s="90"/>
      <c r="G148" s="91"/>
      <c r="H148" s="89">
        <v>2</v>
      </c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1"/>
      <c r="BT148" s="89">
        <v>3</v>
      </c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1"/>
      <c r="CJ148" s="89">
        <v>4</v>
      </c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1"/>
    </row>
    <row r="149" spans="1:105" ht="15" customHeight="1">
      <c r="A149" s="92" t="s">
        <v>28</v>
      </c>
      <c r="B149" s="93"/>
      <c r="C149" s="93"/>
      <c r="D149" s="93"/>
      <c r="E149" s="93"/>
      <c r="F149" s="93"/>
      <c r="G149" s="94"/>
      <c r="H149" s="25" t="s">
        <v>171</v>
      </c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7"/>
      <c r="BT149" s="36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8"/>
      <c r="CJ149" s="95">
        <v>142290</v>
      </c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7"/>
    </row>
    <row r="150" spans="1:105" ht="27" customHeight="1">
      <c r="A150" s="92" t="s">
        <v>32</v>
      </c>
      <c r="B150" s="93"/>
      <c r="C150" s="93"/>
      <c r="D150" s="93"/>
      <c r="E150" s="93"/>
      <c r="F150" s="93"/>
      <c r="G150" s="94"/>
      <c r="H150" s="25" t="s">
        <v>165</v>
      </c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7"/>
      <c r="BT150" s="36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8"/>
      <c r="CJ150" s="95">
        <v>19425</v>
      </c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7"/>
    </row>
    <row r="151" spans="1:105" ht="15" customHeight="1">
      <c r="A151" s="92" t="s">
        <v>38</v>
      </c>
      <c r="B151" s="93"/>
      <c r="C151" s="93"/>
      <c r="D151" s="93"/>
      <c r="E151" s="93"/>
      <c r="F151" s="93"/>
      <c r="G151" s="94"/>
      <c r="H151" s="25" t="s">
        <v>153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7"/>
      <c r="BT151" s="36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8"/>
      <c r="CJ151" s="95">
        <v>0</v>
      </c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7"/>
    </row>
    <row r="152" spans="1:105" ht="15" customHeight="1">
      <c r="A152" s="92" t="s">
        <v>94</v>
      </c>
      <c r="B152" s="93"/>
      <c r="C152" s="93"/>
      <c r="D152" s="93"/>
      <c r="E152" s="93"/>
      <c r="F152" s="93"/>
      <c r="G152" s="94"/>
      <c r="H152" s="25" t="s">
        <v>154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7"/>
      <c r="BT152" s="36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8"/>
      <c r="CJ152" s="95">
        <v>0</v>
      </c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7"/>
    </row>
    <row r="153" spans="1:105" ht="15.75" customHeight="1">
      <c r="A153" s="92" t="s">
        <v>95</v>
      </c>
      <c r="B153" s="93"/>
      <c r="C153" s="93"/>
      <c r="D153" s="93"/>
      <c r="E153" s="93"/>
      <c r="F153" s="93"/>
      <c r="G153" s="94"/>
      <c r="H153" s="25" t="s">
        <v>172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7"/>
      <c r="BT153" s="36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8"/>
      <c r="CJ153" s="95">
        <v>0</v>
      </c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7"/>
    </row>
    <row r="154" spans="1:105" ht="15.75" customHeight="1">
      <c r="A154" s="92" t="s">
        <v>96</v>
      </c>
      <c r="B154" s="93"/>
      <c r="C154" s="93"/>
      <c r="D154" s="93"/>
      <c r="E154" s="93"/>
      <c r="F154" s="93"/>
      <c r="G154" s="94"/>
      <c r="H154" s="25" t="s">
        <v>173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7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88">
        <v>39000</v>
      </c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</row>
    <row r="155" spans="1:105" ht="15.75" customHeight="1">
      <c r="A155" s="92" t="s">
        <v>102</v>
      </c>
      <c r="B155" s="93"/>
      <c r="C155" s="93"/>
      <c r="D155" s="93"/>
      <c r="E155" s="93"/>
      <c r="F155" s="93"/>
      <c r="G155" s="94"/>
      <c r="H155" s="25" t="s">
        <v>174</v>
      </c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7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88">
        <v>9000</v>
      </c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</row>
    <row r="156" spans="1:105" ht="15" customHeight="1">
      <c r="A156" s="92"/>
      <c r="B156" s="93"/>
      <c r="C156" s="93"/>
      <c r="D156" s="93"/>
      <c r="E156" s="93"/>
      <c r="F156" s="93"/>
      <c r="G156" s="94"/>
      <c r="H156" s="133" t="s">
        <v>10</v>
      </c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5"/>
      <c r="BT156" s="36" t="s">
        <v>11</v>
      </c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8"/>
      <c r="CJ156" s="95">
        <f>SUM(CJ149:CJ155)</f>
        <v>209715</v>
      </c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7"/>
    </row>
    <row r="158" spans="1:105" s="6" customFormat="1" ht="28.5" customHeight="1">
      <c r="A158" s="129" t="s">
        <v>83</v>
      </c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</row>
    <row r="159" ht="10.5" customHeight="1"/>
    <row r="160" spans="1:105" s="3" customFormat="1" ht="30" customHeight="1">
      <c r="A160" s="69" t="s">
        <v>0</v>
      </c>
      <c r="B160" s="70"/>
      <c r="C160" s="70"/>
      <c r="D160" s="70"/>
      <c r="E160" s="70"/>
      <c r="F160" s="70"/>
      <c r="G160" s="71"/>
      <c r="H160" s="69" t="s">
        <v>16</v>
      </c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1"/>
      <c r="BD160" s="69" t="s">
        <v>73</v>
      </c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1"/>
      <c r="BT160" s="69" t="s">
        <v>84</v>
      </c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1"/>
      <c r="CJ160" s="69" t="s">
        <v>85</v>
      </c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1"/>
    </row>
    <row r="161" spans="1:105" s="4" customFormat="1" ht="12.75">
      <c r="A161" s="89">
        <v>1</v>
      </c>
      <c r="B161" s="90"/>
      <c r="C161" s="90"/>
      <c r="D161" s="90"/>
      <c r="E161" s="90"/>
      <c r="F161" s="90"/>
      <c r="G161" s="91"/>
      <c r="H161" s="89">
        <v>2</v>
      </c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1"/>
      <c r="BD161" s="89">
        <v>3</v>
      </c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1"/>
      <c r="BT161" s="89">
        <v>4</v>
      </c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1"/>
      <c r="CJ161" s="89">
        <v>5</v>
      </c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1"/>
    </row>
    <row r="162" spans="1:105" s="5" customFormat="1" ht="15" customHeight="1">
      <c r="A162" s="89">
        <v>1</v>
      </c>
      <c r="B162" s="90"/>
      <c r="C162" s="90"/>
      <c r="D162" s="90"/>
      <c r="E162" s="90"/>
      <c r="F162" s="90"/>
      <c r="G162" s="91"/>
      <c r="H162" s="25" t="s">
        <v>175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7"/>
      <c r="BD162" s="36">
        <v>4</v>
      </c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8"/>
      <c r="BT162" s="28">
        <v>11000</v>
      </c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30"/>
      <c r="CJ162" s="95">
        <f>BD162*BT162</f>
        <v>44000</v>
      </c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7"/>
    </row>
    <row r="163" spans="1:105" s="5" customFormat="1" ht="15" customHeight="1">
      <c r="A163" s="89">
        <v>2</v>
      </c>
      <c r="B163" s="90"/>
      <c r="C163" s="90"/>
      <c r="D163" s="90"/>
      <c r="E163" s="90"/>
      <c r="F163" s="90"/>
      <c r="G163" s="91"/>
      <c r="H163" s="25" t="s">
        <v>176</v>
      </c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7"/>
      <c r="BD163" s="36">
        <v>1</v>
      </c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8"/>
      <c r="BT163" s="28">
        <v>28000</v>
      </c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30"/>
      <c r="CJ163" s="95">
        <f>BD163*BT163</f>
        <v>28000</v>
      </c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7"/>
    </row>
    <row r="164" spans="1:105" s="5" customFormat="1" ht="15" customHeight="1">
      <c r="A164" s="89">
        <v>3</v>
      </c>
      <c r="B164" s="90"/>
      <c r="C164" s="90"/>
      <c r="D164" s="90"/>
      <c r="E164" s="90"/>
      <c r="F164" s="90"/>
      <c r="G164" s="91"/>
      <c r="H164" s="25" t="s">
        <v>178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7"/>
      <c r="BD164" s="36">
        <v>1</v>
      </c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8"/>
      <c r="BT164" s="28">
        <v>65000</v>
      </c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30"/>
      <c r="CJ164" s="95">
        <f>BD164*BT164</f>
        <v>65000</v>
      </c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7"/>
    </row>
    <row r="165" spans="1:105" s="5" customFormat="1" ht="15" customHeight="1">
      <c r="A165" s="89">
        <v>4</v>
      </c>
      <c r="B165" s="90"/>
      <c r="C165" s="90"/>
      <c r="D165" s="90"/>
      <c r="E165" s="90"/>
      <c r="F165" s="90"/>
      <c r="G165" s="91"/>
      <c r="H165" s="25" t="s">
        <v>177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7"/>
      <c r="BD165" s="36">
        <v>2</v>
      </c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8"/>
      <c r="BT165" s="28">
        <v>17500</v>
      </c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30"/>
      <c r="CJ165" s="95">
        <f>BD165*BT165</f>
        <v>35000</v>
      </c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7"/>
    </row>
    <row r="166" spans="1:105" s="5" customFormat="1" ht="15" customHeight="1">
      <c r="A166" s="89">
        <v>5</v>
      </c>
      <c r="B166" s="90"/>
      <c r="C166" s="90"/>
      <c r="D166" s="90"/>
      <c r="E166" s="90"/>
      <c r="F166" s="90"/>
      <c r="G166" s="91"/>
      <c r="H166" s="25" t="s">
        <v>155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7"/>
      <c r="BD166" s="36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8"/>
      <c r="BT166" s="28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30"/>
      <c r="CJ166" s="95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7"/>
    </row>
    <row r="167" spans="1:105" s="5" customFormat="1" ht="15" customHeight="1">
      <c r="A167" s="89"/>
      <c r="B167" s="90"/>
      <c r="C167" s="90"/>
      <c r="D167" s="90"/>
      <c r="E167" s="90"/>
      <c r="F167" s="90"/>
      <c r="G167" s="91"/>
      <c r="H167" s="25" t="s">
        <v>156</v>
      </c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7"/>
      <c r="BD167" s="36">
        <v>1</v>
      </c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8"/>
      <c r="BT167" s="28">
        <v>2100</v>
      </c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30"/>
      <c r="CJ167" s="95">
        <f>BD167*BT167</f>
        <v>2100</v>
      </c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7"/>
    </row>
    <row r="168" spans="1:105" s="5" customFormat="1" ht="15" customHeight="1">
      <c r="A168" s="89"/>
      <c r="B168" s="90"/>
      <c r="C168" s="90"/>
      <c r="D168" s="90"/>
      <c r="E168" s="90"/>
      <c r="F168" s="90"/>
      <c r="G168" s="91"/>
      <c r="H168" s="25" t="s">
        <v>157</v>
      </c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7"/>
      <c r="BD168" s="36">
        <v>230</v>
      </c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8"/>
      <c r="BT168" s="28">
        <v>100</v>
      </c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30"/>
      <c r="CJ168" s="95">
        <f>BD168*BT168</f>
        <v>23000</v>
      </c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7"/>
    </row>
    <row r="169" spans="1:105" s="5" customFormat="1" ht="15" customHeight="1">
      <c r="A169" s="89">
        <v>6</v>
      </c>
      <c r="B169" s="90"/>
      <c r="C169" s="90"/>
      <c r="D169" s="90"/>
      <c r="E169" s="90"/>
      <c r="F169" s="90"/>
      <c r="G169" s="91"/>
      <c r="H169" s="25" t="s">
        <v>158</v>
      </c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7"/>
      <c r="BD169" s="36">
        <v>2</v>
      </c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8"/>
      <c r="BT169" s="28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30"/>
      <c r="CJ169" s="95">
        <v>36400</v>
      </c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7"/>
    </row>
    <row r="170" spans="1:105" s="5" customFormat="1" ht="27" customHeight="1">
      <c r="A170" s="89">
        <v>7</v>
      </c>
      <c r="B170" s="90"/>
      <c r="C170" s="90"/>
      <c r="D170" s="90"/>
      <c r="E170" s="90"/>
      <c r="F170" s="90"/>
      <c r="G170" s="91"/>
      <c r="H170" s="25" t="s">
        <v>159</v>
      </c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7"/>
      <c r="BD170" s="36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8"/>
      <c r="BT170" s="28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30"/>
      <c r="CJ170" s="95">
        <v>5000</v>
      </c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7"/>
    </row>
    <row r="171" spans="1:105" s="5" customFormat="1" ht="15" customHeight="1">
      <c r="A171" s="89">
        <v>8</v>
      </c>
      <c r="B171" s="90"/>
      <c r="C171" s="90"/>
      <c r="D171" s="90"/>
      <c r="E171" s="90"/>
      <c r="F171" s="90"/>
      <c r="G171" s="91"/>
      <c r="H171" s="25" t="s">
        <v>160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7"/>
      <c r="BD171" s="36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8"/>
      <c r="BT171" s="28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30"/>
      <c r="CJ171" s="95">
        <v>253500</v>
      </c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7"/>
    </row>
    <row r="172" spans="1:105" s="5" customFormat="1" ht="54.75" customHeight="1">
      <c r="A172" s="89">
        <v>9</v>
      </c>
      <c r="B172" s="90"/>
      <c r="C172" s="90"/>
      <c r="D172" s="90"/>
      <c r="E172" s="90"/>
      <c r="F172" s="90"/>
      <c r="G172" s="91"/>
      <c r="H172" s="25" t="s">
        <v>166</v>
      </c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7"/>
      <c r="BD172" s="36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8"/>
      <c r="BT172" s="28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30"/>
      <c r="CJ172" s="95">
        <v>92581.34</v>
      </c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7"/>
    </row>
    <row r="173" spans="1:105" s="5" customFormat="1" ht="28.5" customHeight="1">
      <c r="A173" s="89">
        <v>10</v>
      </c>
      <c r="B173" s="90"/>
      <c r="C173" s="90"/>
      <c r="D173" s="90"/>
      <c r="E173" s="90"/>
      <c r="F173" s="90"/>
      <c r="G173" s="91"/>
      <c r="H173" s="25" t="s">
        <v>167</v>
      </c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7"/>
      <c r="BD173" s="36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8"/>
      <c r="BT173" s="28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30"/>
      <c r="CJ173" s="95">
        <v>405676.8</v>
      </c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7"/>
    </row>
    <row r="174" spans="1:105" s="5" customFormat="1" ht="15" customHeight="1">
      <c r="A174" s="89">
        <v>11</v>
      </c>
      <c r="B174" s="90"/>
      <c r="C174" s="90"/>
      <c r="D174" s="90"/>
      <c r="E174" s="90"/>
      <c r="F174" s="90"/>
      <c r="G174" s="91"/>
      <c r="H174" s="87" t="s">
        <v>151</v>
      </c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</row>
    <row r="175" spans="1:105" s="5" customFormat="1" ht="15" customHeight="1">
      <c r="A175" s="54"/>
      <c r="B175" s="54"/>
      <c r="C175" s="54"/>
      <c r="D175" s="54"/>
      <c r="E175" s="54"/>
      <c r="F175" s="54"/>
      <c r="G175" s="54"/>
      <c r="H175" s="87" t="s">
        <v>179</v>
      </c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88">
        <v>8030</v>
      </c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</row>
    <row r="176" spans="1:105" s="5" customFormat="1" ht="15" customHeight="1">
      <c r="A176" s="54"/>
      <c r="B176" s="54"/>
      <c r="C176" s="54"/>
      <c r="D176" s="54"/>
      <c r="E176" s="54"/>
      <c r="F176" s="54"/>
      <c r="G176" s="54"/>
      <c r="H176" s="87" t="s">
        <v>180</v>
      </c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88">
        <v>2025</v>
      </c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</row>
    <row r="177" spans="1:105" s="5" customFormat="1" ht="15" customHeight="1">
      <c r="A177" s="54"/>
      <c r="B177" s="54"/>
      <c r="C177" s="54"/>
      <c r="D177" s="54"/>
      <c r="E177" s="54"/>
      <c r="F177" s="54"/>
      <c r="G177" s="54"/>
      <c r="H177" s="87" t="s">
        <v>152</v>
      </c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88">
        <v>280</v>
      </c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</row>
    <row r="178" spans="1:105" s="5" customFormat="1" ht="15" customHeight="1">
      <c r="A178" s="92"/>
      <c r="B178" s="93"/>
      <c r="C178" s="93"/>
      <c r="D178" s="93"/>
      <c r="E178" s="93"/>
      <c r="F178" s="93"/>
      <c r="G178" s="94"/>
      <c r="H178" s="81" t="s">
        <v>10</v>
      </c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3"/>
      <c r="BD178" s="36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8"/>
      <c r="BT178" s="36" t="s">
        <v>11</v>
      </c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8"/>
      <c r="CJ178" s="95">
        <f>SUM(CJ162:CJ177)</f>
        <v>1000593.1399999999</v>
      </c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7"/>
    </row>
    <row r="183" ht="12" customHeight="1">
      <c r="A183" s="2" t="s">
        <v>168</v>
      </c>
    </row>
    <row r="186" ht="12" customHeight="1">
      <c r="A186" s="2" t="s">
        <v>161</v>
      </c>
    </row>
    <row r="187" ht="12" customHeight="1">
      <c r="A187" s="2" t="s">
        <v>162</v>
      </c>
    </row>
  </sheetData>
  <sheetProtection/>
  <mergeCells count="583">
    <mergeCell ref="BT164:CI164"/>
    <mergeCell ref="CJ164:DA164"/>
    <mergeCell ref="BT142:CI142"/>
    <mergeCell ref="CJ142:DA142"/>
    <mergeCell ref="H174:BC174"/>
    <mergeCell ref="BD174:BS174"/>
    <mergeCell ref="BT173:CI173"/>
    <mergeCell ref="CJ173:DA173"/>
    <mergeCell ref="BT170:CI170"/>
    <mergeCell ref="CJ170:DA170"/>
    <mergeCell ref="A173:G173"/>
    <mergeCell ref="H173:BC173"/>
    <mergeCell ref="BD173:BS173"/>
    <mergeCell ref="A164:G164"/>
    <mergeCell ref="H164:BC164"/>
    <mergeCell ref="BD164:BS164"/>
    <mergeCell ref="A170:G170"/>
    <mergeCell ref="H170:BC170"/>
    <mergeCell ref="BD170:BS170"/>
    <mergeCell ref="A171:G171"/>
    <mergeCell ref="A178:G178"/>
    <mergeCell ref="H178:BC178"/>
    <mergeCell ref="BD178:BS178"/>
    <mergeCell ref="BT178:CI178"/>
    <mergeCell ref="CJ178:DA178"/>
    <mergeCell ref="A172:G172"/>
    <mergeCell ref="H172:BC172"/>
    <mergeCell ref="BD172:BS172"/>
    <mergeCell ref="BT172:CI172"/>
    <mergeCell ref="CJ172:DA172"/>
    <mergeCell ref="H171:BC171"/>
    <mergeCell ref="BD171:BS171"/>
    <mergeCell ref="BT171:CI171"/>
    <mergeCell ref="CJ171:DA171"/>
    <mergeCell ref="A168:G168"/>
    <mergeCell ref="H168:BC168"/>
    <mergeCell ref="BD168:BS168"/>
    <mergeCell ref="BT168:CI168"/>
    <mergeCell ref="CJ168:DA168"/>
    <mergeCell ref="A169:G169"/>
    <mergeCell ref="H169:BC169"/>
    <mergeCell ref="BD169:BS169"/>
    <mergeCell ref="BT169:CI169"/>
    <mergeCell ref="CJ169:DA169"/>
    <mergeCell ref="A166:G166"/>
    <mergeCell ref="H166:BC166"/>
    <mergeCell ref="BD166:BS166"/>
    <mergeCell ref="BT166:CI166"/>
    <mergeCell ref="CJ166:DA166"/>
    <mergeCell ref="A167:G167"/>
    <mergeCell ref="H167:BC167"/>
    <mergeCell ref="BD167:BS167"/>
    <mergeCell ref="BT167:CI167"/>
    <mergeCell ref="CJ167:DA167"/>
    <mergeCell ref="A163:G163"/>
    <mergeCell ref="H163:BC163"/>
    <mergeCell ref="BD163:BS163"/>
    <mergeCell ref="BT163:CI163"/>
    <mergeCell ref="CJ163:DA163"/>
    <mergeCell ref="A165:G165"/>
    <mergeCell ref="H165:BC165"/>
    <mergeCell ref="BD165:BS165"/>
    <mergeCell ref="BT165:CI165"/>
    <mergeCell ref="CJ165:DA165"/>
    <mergeCell ref="A161:G161"/>
    <mergeCell ref="H161:BC161"/>
    <mergeCell ref="BD161:BS161"/>
    <mergeCell ref="BT161:CI161"/>
    <mergeCell ref="CJ161:DA161"/>
    <mergeCell ref="A162:G162"/>
    <mergeCell ref="H162:BC162"/>
    <mergeCell ref="BD162:BS162"/>
    <mergeCell ref="BT162:CI162"/>
    <mergeCell ref="CJ162:DA162"/>
    <mergeCell ref="A156:G156"/>
    <mergeCell ref="H156:BS156"/>
    <mergeCell ref="BT156:CI156"/>
    <mergeCell ref="CJ156:DA156"/>
    <mergeCell ref="A158:DA158"/>
    <mergeCell ref="A160:G160"/>
    <mergeCell ref="H160:BC160"/>
    <mergeCell ref="BD160:BS160"/>
    <mergeCell ref="BT160:CI160"/>
    <mergeCell ref="CJ160:DA160"/>
    <mergeCell ref="H152:BS152"/>
    <mergeCell ref="BT152:CI152"/>
    <mergeCell ref="CJ152:DA152"/>
    <mergeCell ref="H153:BS153"/>
    <mergeCell ref="BT153:CI153"/>
    <mergeCell ref="CJ153:DA153"/>
    <mergeCell ref="A155:G155"/>
    <mergeCell ref="H155:BS155"/>
    <mergeCell ref="BT155:CI155"/>
    <mergeCell ref="CJ155:DA155"/>
    <mergeCell ref="A151:G151"/>
    <mergeCell ref="H151:BS151"/>
    <mergeCell ref="BT151:CI151"/>
    <mergeCell ref="CJ151:DA151"/>
    <mergeCell ref="A150:G150"/>
    <mergeCell ref="H150:BS150"/>
    <mergeCell ref="BT150:CI150"/>
    <mergeCell ref="CJ150:DA150"/>
    <mergeCell ref="A154:G154"/>
    <mergeCell ref="H154:BS154"/>
    <mergeCell ref="BT154:CI154"/>
    <mergeCell ref="CJ154:DA154"/>
    <mergeCell ref="A152:G152"/>
    <mergeCell ref="A153:G153"/>
    <mergeCell ref="H147:BS147"/>
    <mergeCell ref="A148:G148"/>
    <mergeCell ref="H148:BS148"/>
    <mergeCell ref="BT148:CI148"/>
    <mergeCell ref="CJ148:DA148"/>
    <mergeCell ref="A149:G149"/>
    <mergeCell ref="H149:BS149"/>
    <mergeCell ref="BT149:CI149"/>
    <mergeCell ref="CJ149:DA149"/>
    <mergeCell ref="CJ147:DA147"/>
    <mergeCell ref="A141:G141"/>
    <mergeCell ref="H141:BC141"/>
    <mergeCell ref="BD141:BS141"/>
    <mergeCell ref="BT141:CI141"/>
    <mergeCell ref="CJ141:DA141"/>
    <mergeCell ref="A145:DA145"/>
    <mergeCell ref="CJ143:DA143"/>
    <mergeCell ref="A142:G142"/>
    <mergeCell ref="H142:BC142"/>
    <mergeCell ref="BD142:BS142"/>
    <mergeCell ref="CJ139:DA139"/>
    <mergeCell ref="A140:G140"/>
    <mergeCell ref="H140:BC140"/>
    <mergeCell ref="BD140:BS140"/>
    <mergeCell ref="BT140:CI140"/>
    <mergeCell ref="CJ140:DA140"/>
    <mergeCell ref="H138:BC138"/>
    <mergeCell ref="BD138:BS138"/>
    <mergeCell ref="A139:G139"/>
    <mergeCell ref="H139:BC139"/>
    <mergeCell ref="BD139:BS139"/>
    <mergeCell ref="BT139:CI139"/>
    <mergeCell ref="H134:BC134"/>
    <mergeCell ref="BD134:BS134"/>
    <mergeCell ref="H135:BC135"/>
    <mergeCell ref="BD135:BS135"/>
    <mergeCell ref="H136:BC136"/>
    <mergeCell ref="BD136:BS136"/>
    <mergeCell ref="CJ125:DA125"/>
    <mergeCell ref="A131:DA131"/>
    <mergeCell ref="A133:G133"/>
    <mergeCell ref="H133:BC133"/>
    <mergeCell ref="BD133:BS133"/>
    <mergeCell ref="BT133:CI133"/>
    <mergeCell ref="CJ133:DA133"/>
    <mergeCell ref="A127:G127"/>
    <mergeCell ref="H127:BC127"/>
    <mergeCell ref="BD127:BS127"/>
    <mergeCell ref="BF120:BU120"/>
    <mergeCell ref="BV120:CK120"/>
    <mergeCell ref="CL120:DA120"/>
    <mergeCell ref="H121:AO121"/>
    <mergeCell ref="AP121:BE121"/>
    <mergeCell ref="BF121:BU121"/>
    <mergeCell ref="BV121:CK121"/>
    <mergeCell ref="CL121:DA121"/>
    <mergeCell ref="H118:AO118"/>
    <mergeCell ref="AP118:BE118"/>
    <mergeCell ref="BF118:BU118"/>
    <mergeCell ref="BV118:CK118"/>
    <mergeCell ref="CL118:DA118"/>
    <mergeCell ref="H119:AO119"/>
    <mergeCell ref="AP119:BE119"/>
    <mergeCell ref="BF119:BU119"/>
    <mergeCell ref="BV119:CK119"/>
    <mergeCell ref="CL119:DA119"/>
    <mergeCell ref="AP116:BE116"/>
    <mergeCell ref="BF116:BU116"/>
    <mergeCell ref="BV116:CK116"/>
    <mergeCell ref="CL116:DA116"/>
    <mergeCell ref="A117:G117"/>
    <mergeCell ref="H117:AO117"/>
    <mergeCell ref="AP117:BE117"/>
    <mergeCell ref="BF117:BU117"/>
    <mergeCell ref="BV117:CK117"/>
    <mergeCell ref="CL117:DA117"/>
    <mergeCell ref="H110:BC110"/>
    <mergeCell ref="BD110:BS110"/>
    <mergeCell ref="BT110:CI110"/>
    <mergeCell ref="CJ110:DA110"/>
    <mergeCell ref="A110:G110"/>
    <mergeCell ref="BF115:BU115"/>
    <mergeCell ref="BV115:CK115"/>
    <mergeCell ref="CL115:DA115"/>
    <mergeCell ref="A111:G111"/>
    <mergeCell ref="H111:BC111"/>
    <mergeCell ref="A108:G108"/>
    <mergeCell ref="H108:BC108"/>
    <mergeCell ref="BD108:BS108"/>
    <mergeCell ref="BT108:CI108"/>
    <mergeCell ref="CJ108:DA108"/>
    <mergeCell ref="A109:G109"/>
    <mergeCell ref="H109:BC109"/>
    <mergeCell ref="BD109:BS109"/>
    <mergeCell ref="BT109:CI109"/>
    <mergeCell ref="CJ109:DA109"/>
    <mergeCell ref="A105:DA105"/>
    <mergeCell ref="A103:G103"/>
    <mergeCell ref="A107:G107"/>
    <mergeCell ref="H107:BC107"/>
    <mergeCell ref="BD107:BS107"/>
    <mergeCell ref="BT107:CI107"/>
    <mergeCell ref="CJ107:DA107"/>
    <mergeCell ref="H102:AO102"/>
    <mergeCell ref="AP102:BE102"/>
    <mergeCell ref="BF102:BU102"/>
    <mergeCell ref="BV102:CK102"/>
    <mergeCell ref="CL102:DA102"/>
    <mergeCell ref="H103:AO103"/>
    <mergeCell ref="AP103:BE103"/>
    <mergeCell ref="BF103:BU103"/>
    <mergeCell ref="BV103:CK103"/>
    <mergeCell ref="CL103:DA103"/>
    <mergeCell ref="AP97:BE97"/>
    <mergeCell ref="H101:AO101"/>
    <mergeCell ref="AP101:BE101"/>
    <mergeCell ref="BF101:BU101"/>
    <mergeCell ref="BV101:CK101"/>
    <mergeCell ref="CL101:DA101"/>
    <mergeCell ref="H99:AO99"/>
    <mergeCell ref="AP99:BE99"/>
    <mergeCell ref="BF99:BU99"/>
    <mergeCell ref="BV99:CK99"/>
    <mergeCell ref="A100:G100"/>
    <mergeCell ref="H100:AO100"/>
    <mergeCell ref="AP100:BE100"/>
    <mergeCell ref="BF100:BU100"/>
    <mergeCell ref="BV100:CK100"/>
    <mergeCell ref="CL100:DA100"/>
    <mergeCell ref="A81:AO81"/>
    <mergeCell ref="AP81:DA81"/>
    <mergeCell ref="A75:G75"/>
    <mergeCell ref="H75:BC75"/>
    <mergeCell ref="A86:G86"/>
    <mergeCell ref="H86:BC86"/>
    <mergeCell ref="BD86:BS86"/>
    <mergeCell ref="BT86:CI86"/>
    <mergeCell ref="CJ86:DA86"/>
    <mergeCell ref="CJ83:DA83"/>
    <mergeCell ref="A73:G73"/>
    <mergeCell ref="BD75:BS75"/>
    <mergeCell ref="BT75:CI75"/>
    <mergeCell ref="CJ75:DA75"/>
    <mergeCell ref="A77:DA77"/>
    <mergeCell ref="X79:DA79"/>
    <mergeCell ref="A65:DA65"/>
    <mergeCell ref="X67:DA67"/>
    <mergeCell ref="A69:AO69"/>
    <mergeCell ref="AP69:DA69"/>
    <mergeCell ref="A74:G74"/>
    <mergeCell ref="H74:BC74"/>
    <mergeCell ref="BD74:BS74"/>
    <mergeCell ref="BT74:CI74"/>
    <mergeCell ref="CJ74:DA74"/>
    <mergeCell ref="BT73:CI73"/>
    <mergeCell ref="CJ13:DA13"/>
    <mergeCell ref="A63:G63"/>
    <mergeCell ref="H63:BC63"/>
    <mergeCell ref="BD63:BS63"/>
    <mergeCell ref="BT63:CD63"/>
    <mergeCell ref="CE63:DA63"/>
    <mergeCell ref="BR13:CI13"/>
    <mergeCell ref="CJ16:DA16"/>
    <mergeCell ref="AZ14:BQ14"/>
    <mergeCell ref="BR14:CI14"/>
    <mergeCell ref="CJ9:DA9"/>
    <mergeCell ref="A11:DA11"/>
    <mergeCell ref="A62:G62"/>
    <mergeCell ref="H62:BC62"/>
    <mergeCell ref="BD62:BS62"/>
    <mergeCell ref="BT62:CD62"/>
    <mergeCell ref="CE62:DA62"/>
    <mergeCell ref="G13:AD13"/>
    <mergeCell ref="AE13:AY13"/>
    <mergeCell ref="AZ13:BQ13"/>
    <mergeCell ref="A6:F6"/>
    <mergeCell ref="G6:AD6"/>
    <mergeCell ref="AE6:BC6"/>
    <mergeCell ref="BD6:BS6"/>
    <mergeCell ref="AE7:BC7"/>
    <mergeCell ref="BD7:BS7"/>
    <mergeCell ref="A7:F7"/>
    <mergeCell ref="BT7:CI7"/>
    <mergeCell ref="CJ7:DA7"/>
    <mergeCell ref="A13:F13"/>
    <mergeCell ref="G8:AD8"/>
    <mergeCell ref="A8:F8"/>
    <mergeCell ref="A9:F9"/>
    <mergeCell ref="G9:AD9"/>
    <mergeCell ref="AE9:BC9"/>
    <mergeCell ref="BD9:BS9"/>
    <mergeCell ref="BT9:CI9"/>
    <mergeCell ref="A2:DA2"/>
    <mergeCell ref="AE8:BC8"/>
    <mergeCell ref="BD8:BS8"/>
    <mergeCell ref="BT8:CI8"/>
    <mergeCell ref="BT6:CI6"/>
    <mergeCell ref="CJ6:DA6"/>
    <mergeCell ref="G7:AD7"/>
    <mergeCell ref="BD4:BS4"/>
    <mergeCell ref="BT4:CI4"/>
    <mergeCell ref="CJ8:DA8"/>
    <mergeCell ref="BT5:CI5"/>
    <mergeCell ref="CJ5:DA5"/>
    <mergeCell ref="BD5:BS5"/>
    <mergeCell ref="AE4:BC4"/>
    <mergeCell ref="A5:F5"/>
    <mergeCell ref="G5:AD5"/>
    <mergeCell ref="AE5:BC5"/>
    <mergeCell ref="CJ4:DA4"/>
    <mergeCell ref="A4:F4"/>
    <mergeCell ref="G4:AD4"/>
    <mergeCell ref="CJ14:DA14"/>
    <mergeCell ref="A15:F15"/>
    <mergeCell ref="G15:AD15"/>
    <mergeCell ref="AE15:AY15"/>
    <mergeCell ref="AZ15:BQ15"/>
    <mergeCell ref="BR15:CI15"/>
    <mergeCell ref="CJ15:DA15"/>
    <mergeCell ref="H46:BC46"/>
    <mergeCell ref="BD46:BS46"/>
    <mergeCell ref="BT46:CI46"/>
    <mergeCell ref="A45:G45"/>
    <mergeCell ref="G14:AD14"/>
    <mergeCell ref="AE14:AY14"/>
    <mergeCell ref="BR16:CI16"/>
    <mergeCell ref="A14:F14"/>
    <mergeCell ref="A16:F16"/>
    <mergeCell ref="G16:AD16"/>
    <mergeCell ref="AE16:AY16"/>
    <mergeCell ref="AZ16:BQ16"/>
    <mergeCell ref="A18:DA18"/>
    <mergeCell ref="A47:G47"/>
    <mergeCell ref="CJ46:DA46"/>
    <mergeCell ref="H47:BC47"/>
    <mergeCell ref="A46:G46"/>
    <mergeCell ref="CJ45:DA45"/>
    <mergeCell ref="H45:BC45"/>
    <mergeCell ref="BD45:BS45"/>
    <mergeCell ref="BT45:CI45"/>
    <mergeCell ref="A20:F20"/>
    <mergeCell ref="G20:BV20"/>
    <mergeCell ref="BW20:CL20"/>
    <mergeCell ref="A28:F29"/>
    <mergeCell ref="H28:BV28"/>
    <mergeCell ref="BW28:CL29"/>
    <mergeCell ref="A23:F24"/>
    <mergeCell ref="H23:BV23"/>
    <mergeCell ref="BW23:CL24"/>
    <mergeCell ref="CM20:DA20"/>
    <mergeCell ref="A22:F22"/>
    <mergeCell ref="A21:F21"/>
    <mergeCell ref="G21:BV21"/>
    <mergeCell ref="BW21:CL21"/>
    <mergeCell ref="CM21:DA21"/>
    <mergeCell ref="H22:BV22"/>
    <mergeCell ref="BW22:CL22"/>
    <mergeCell ref="CM22:DA22"/>
    <mergeCell ref="CM32:DA32"/>
    <mergeCell ref="H33:BV33"/>
    <mergeCell ref="BW33:CL33"/>
    <mergeCell ref="CM33:DA33"/>
    <mergeCell ref="H34:BV34"/>
    <mergeCell ref="A32:F32"/>
    <mergeCell ref="H32:BV32"/>
    <mergeCell ref="BW32:CL32"/>
    <mergeCell ref="A34:F34"/>
    <mergeCell ref="A33:F33"/>
    <mergeCell ref="CM23:DA24"/>
    <mergeCell ref="H24:BV24"/>
    <mergeCell ref="CM28:DA29"/>
    <mergeCell ref="H29:BV29"/>
    <mergeCell ref="A37:DA37"/>
    <mergeCell ref="CM35:DA35"/>
    <mergeCell ref="A35:F35"/>
    <mergeCell ref="G35:BV35"/>
    <mergeCell ref="A27:F27"/>
    <mergeCell ref="H27:BV27"/>
    <mergeCell ref="BW27:CL27"/>
    <mergeCell ref="CM27:DA27"/>
    <mergeCell ref="BW34:CL34"/>
    <mergeCell ref="CM34:DA34"/>
    <mergeCell ref="BW31:CL31"/>
    <mergeCell ref="A26:F26"/>
    <mergeCell ref="H26:BV26"/>
    <mergeCell ref="BW26:CL26"/>
    <mergeCell ref="CM26:DA26"/>
    <mergeCell ref="BW30:CL30"/>
    <mergeCell ref="A25:F25"/>
    <mergeCell ref="H25:BV25"/>
    <mergeCell ref="BW25:CL25"/>
    <mergeCell ref="CM25:DA25"/>
    <mergeCell ref="CJ48:DA48"/>
    <mergeCell ref="X41:DA41"/>
    <mergeCell ref="A43:AO43"/>
    <mergeCell ref="AP43:DA43"/>
    <mergeCell ref="A30:F30"/>
    <mergeCell ref="H30:BV30"/>
    <mergeCell ref="CM30:DA30"/>
    <mergeCell ref="A31:F31"/>
    <mergeCell ref="H31:BV31"/>
    <mergeCell ref="BD57:BS57"/>
    <mergeCell ref="BT57:CD57"/>
    <mergeCell ref="A39:DA39"/>
    <mergeCell ref="CM31:DA31"/>
    <mergeCell ref="BW35:CL35"/>
    <mergeCell ref="A55:AO55"/>
    <mergeCell ref="AP55:DA55"/>
    <mergeCell ref="BD47:BS47"/>
    <mergeCell ref="BT47:CI47"/>
    <mergeCell ref="CJ47:DA47"/>
    <mergeCell ref="CE57:DA57"/>
    <mergeCell ref="A49:G49"/>
    <mergeCell ref="A51:DA51"/>
    <mergeCell ref="X53:DA53"/>
    <mergeCell ref="H49:BC49"/>
    <mergeCell ref="BD49:BS49"/>
    <mergeCell ref="BT49:CI49"/>
    <mergeCell ref="CJ49:DA49"/>
    <mergeCell ref="A57:G57"/>
    <mergeCell ref="H57:BC57"/>
    <mergeCell ref="CE58:DA58"/>
    <mergeCell ref="A59:G59"/>
    <mergeCell ref="H59:BC59"/>
    <mergeCell ref="BD59:BS59"/>
    <mergeCell ref="BT59:CD59"/>
    <mergeCell ref="CE59:DA59"/>
    <mergeCell ref="A58:G58"/>
    <mergeCell ref="H58:BC58"/>
    <mergeCell ref="BD58:BS58"/>
    <mergeCell ref="BT58:CD58"/>
    <mergeCell ref="CE60:DA60"/>
    <mergeCell ref="A61:G61"/>
    <mergeCell ref="H61:BC61"/>
    <mergeCell ref="BD61:BS61"/>
    <mergeCell ref="BT61:CD61"/>
    <mergeCell ref="CE61:DA61"/>
    <mergeCell ref="A60:G60"/>
    <mergeCell ref="H60:BC60"/>
    <mergeCell ref="BD60:BS60"/>
    <mergeCell ref="BT60:CD60"/>
    <mergeCell ref="CJ72:DA72"/>
    <mergeCell ref="CJ73:DA73"/>
    <mergeCell ref="A71:G71"/>
    <mergeCell ref="H71:BC71"/>
    <mergeCell ref="CJ71:DA71"/>
    <mergeCell ref="A72:G72"/>
    <mergeCell ref="H72:BC72"/>
    <mergeCell ref="BD71:BS71"/>
    <mergeCell ref="BD72:BS72"/>
    <mergeCell ref="BT72:CI72"/>
    <mergeCell ref="H73:BC73"/>
    <mergeCell ref="BD73:BS73"/>
    <mergeCell ref="BT71:CI71"/>
    <mergeCell ref="A84:G84"/>
    <mergeCell ref="H84:BC84"/>
    <mergeCell ref="BD84:BS84"/>
    <mergeCell ref="BT84:CI84"/>
    <mergeCell ref="CJ84:DA84"/>
    <mergeCell ref="A83:G83"/>
    <mergeCell ref="H83:BC83"/>
    <mergeCell ref="BD83:BS83"/>
    <mergeCell ref="BT83:CI83"/>
    <mergeCell ref="A102:G102"/>
    <mergeCell ref="A97:G97"/>
    <mergeCell ref="BF98:BU98"/>
    <mergeCell ref="A101:G101"/>
    <mergeCell ref="BD85:BS85"/>
    <mergeCell ref="H98:AO98"/>
    <mergeCell ref="AP98:BE98"/>
    <mergeCell ref="BT85:CI85"/>
    <mergeCell ref="A87:G87"/>
    <mergeCell ref="A99:G99"/>
    <mergeCell ref="CL99:DA99"/>
    <mergeCell ref="CJ85:DA85"/>
    <mergeCell ref="H87:BC87"/>
    <mergeCell ref="BD87:BS87"/>
    <mergeCell ref="BT87:CI87"/>
    <mergeCell ref="CJ87:DA87"/>
    <mergeCell ref="X91:DA91"/>
    <mergeCell ref="A93:AO93"/>
    <mergeCell ref="AP93:DA93"/>
    <mergeCell ref="A95:DA95"/>
    <mergeCell ref="A85:G85"/>
    <mergeCell ref="H85:BC85"/>
    <mergeCell ref="BV98:CK98"/>
    <mergeCell ref="H97:AO97"/>
    <mergeCell ref="BV97:CK97"/>
    <mergeCell ref="CL97:DA97"/>
    <mergeCell ref="BF97:BU97"/>
    <mergeCell ref="CL98:DA98"/>
    <mergeCell ref="A98:G98"/>
    <mergeCell ref="A89:DA89"/>
    <mergeCell ref="BD111:BS111"/>
    <mergeCell ref="BT111:CI111"/>
    <mergeCell ref="CJ111:DA111"/>
    <mergeCell ref="A118:G118"/>
    <mergeCell ref="A113:DA113"/>
    <mergeCell ref="A115:G115"/>
    <mergeCell ref="H115:AO115"/>
    <mergeCell ref="AP115:BE115"/>
    <mergeCell ref="A116:G116"/>
    <mergeCell ref="H116:AO116"/>
    <mergeCell ref="A119:G119"/>
    <mergeCell ref="A120:G120"/>
    <mergeCell ref="H126:BC126"/>
    <mergeCell ref="BD126:BS126"/>
    <mergeCell ref="BT126:CI126"/>
    <mergeCell ref="CJ126:DA126"/>
    <mergeCell ref="A123:DA123"/>
    <mergeCell ref="A125:G125"/>
    <mergeCell ref="H120:AO120"/>
    <mergeCell ref="AP120:BE120"/>
    <mergeCell ref="BT127:CI127"/>
    <mergeCell ref="A121:G121"/>
    <mergeCell ref="A128:G128"/>
    <mergeCell ref="H128:BC128"/>
    <mergeCell ref="BD128:BS128"/>
    <mergeCell ref="H125:BC125"/>
    <mergeCell ref="BD125:BS125"/>
    <mergeCell ref="BT125:CI125"/>
    <mergeCell ref="A129:G129"/>
    <mergeCell ref="H129:BC129"/>
    <mergeCell ref="BD129:BS129"/>
    <mergeCell ref="A126:G126"/>
    <mergeCell ref="A147:G147"/>
    <mergeCell ref="BT147:CI147"/>
    <mergeCell ref="BD143:BS143"/>
    <mergeCell ref="BT143:CI143"/>
    <mergeCell ref="A143:G143"/>
    <mergeCell ref="H143:BC143"/>
    <mergeCell ref="CJ127:DA127"/>
    <mergeCell ref="A138:G138"/>
    <mergeCell ref="BT138:CI138"/>
    <mergeCell ref="CJ138:DA138"/>
    <mergeCell ref="BT128:CI128"/>
    <mergeCell ref="CJ128:DA128"/>
    <mergeCell ref="CJ129:DA129"/>
    <mergeCell ref="CJ134:DA134"/>
    <mergeCell ref="BT135:CI135"/>
    <mergeCell ref="CJ135:DA135"/>
    <mergeCell ref="A48:G48"/>
    <mergeCell ref="H48:BC48"/>
    <mergeCell ref="BD48:BS48"/>
    <mergeCell ref="BT48:CI48"/>
    <mergeCell ref="A136:G136"/>
    <mergeCell ref="BT136:CI136"/>
    <mergeCell ref="A135:G135"/>
    <mergeCell ref="A134:G134"/>
    <mergeCell ref="BT129:CI129"/>
    <mergeCell ref="BT134:CI134"/>
    <mergeCell ref="A137:G137"/>
    <mergeCell ref="BT137:CI137"/>
    <mergeCell ref="CJ137:DA137"/>
    <mergeCell ref="CJ136:DA136"/>
    <mergeCell ref="H137:BC137"/>
    <mergeCell ref="BD137:BS137"/>
    <mergeCell ref="A174:G174"/>
    <mergeCell ref="BT174:CI174"/>
    <mergeCell ref="CJ174:DA174"/>
    <mergeCell ref="A175:G175"/>
    <mergeCell ref="BT175:CI175"/>
    <mergeCell ref="CJ175:DA175"/>
    <mergeCell ref="H175:BC175"/>
    <mergeCell ref="BD175:BS175"/>
    <mergeCell ref="H177:BC177"/>
    <mergeCell ref="BD177:BS177"/>
    <mergeCell ref="A176:G176"/>
    <mergeCell ref="BT176:CI176"/>
    <mergeCell ref="CJ176:DA176"/>
    <mergeCell ref="A177:G177"/>
    <mergeCell ref="BT177:CI177"/>
    <mergeCell ref="CJ177:DA177"/>
    <mergeCell ref="H176:BC176"/>
    <mergeCell ref="BD176:BS17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8" max="104" man="1"/>
    <brk id="87" max="104" man="1"/>
    <brk id="130" max="104" man="1"/>
    <brk id="17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</cp:lastModifiedBy>
  <cp:lastPrinted>2017-11-08T23:13:08Z</cp:lastPrinted>
  <dcterms:created xsi:type="dcterms:W3CDTF">2008-10-01T13:21:49Z</dcterms:created>
  <dcterms:modified xsi:type="dcterms:W3CDTF">2018-12-10T22:21:51Z</dcterms:modified>
  <cp:category/>
  <cp:version/>
  <cp:contentType/>
  <cp:contentStatus/>
</cp:coreProperties>
</file>